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Users/atuiMac/Documents/nanoha案件/HP_や 山新折込物流センター/修正・更新/260603作業/"/>
    </mc:Choice>
  </mc:AlternateContent>
  <xr:revisionPtr revIDLastSave="0" documentId="13_ncr:1_{19B5C37A-B99B-8545-A65C-9656822EAA8A}" xr6:coauthVersionLast="47" xr6:coauthVersionMax="47" xr10:uidLastSave="{00000000-0000-0000-0000-000000000000}"/>
  <bookViews>
    <workbookView xWindow="8800" yWindow="5900" windowWidth="23460" windowHeight="21200" tabRatio="830" xr2:uid="{00000000-000D-0000-FFFF-FFFF00000000}"/>
  </bookViews>
  <sheets>
    <sheet name="全県" sheetId="11" r:id="rId1"/>
    <sheet name="山形・上山" sheetId="1" r:id="rId2"/>
    <sheet name="天童・寒河江他" sheetId="4" r:id="rId3"/>
    <sheet name="東根・村山他" sheetId="5" r:id="rId4"/>
    <sheet name="米沢・南陽・他" sheetId="6" r:id="rId5"/>
    <sheet name="長井・西置賜" sheetId="7" r:id="rId6"/>
    <sheet name="新庄市・最上" sheetId="8" r:id="rId7"/>
    <sheet name="酒田・飽海他" sheetId="9" r:id="rId8"/>
    <sheet name="鶴岡市" sheetId="10" r:id="rId9"/>
  </sheets>
  <definedNames>
    <definedName name="_xlnm.Print_Area" localSheetId="1">山形・上山!$A$1:$V$35</definedName>
    <definedName name="_xlnm.Print_Area" localSheetId="7">酒田・飽海他!$A$1:$U$37</definedName>
    <definedName name="_xlnm.Print_Area" localSheetId="6">新庄市・最上!$A$1:$U$35</definedName>
    <definedName name="_xlnm.Print_Area" localSheetId="0">全県!$A$1:$W$39</definedName>
    <definedName name="_xlnm.Print_Area" localSheetId="5">長井・西置賜!$A$1:$U$31</definedName>
    <definedName name="_xlnm.Print_Area" localSheetId="8">鶴岡市!$A$1:$V$39</definedName>
    <definedName name="_xlnm.Print_Area" localSheetId="2">天童・寒河江他!$A$1:$U$38</definedName>
    <definedName name="_xlnm.Print_Area" localSheetId="3">東根・村山他!$A$1:$U$35</definedName>
    <definedName name="_xlnm.Print_Area" localSheetId="4">米沢・南陽・他!$A$1:$U$36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0" i="9"/>
  <c r="F17" i="9"/>
  <c r="N10" i="10"/>
  <c r="N29" i="10"/>
  <c r="J13" i="11"/>
  <c r="J10" i="10"/>
  <c r="J29" i="10"/>
  <c r="G13" i="11"/>
  <c r="F18" i="10"/>
  <c r="F15" i="10"/>
  <c r="F11" i="10"/>
  <c r="N14" i="9"/>
  <c r="N17" i="9"/>
  <c r="J14" i="9"/>
  <c r="J10" i="9"/>
  <c r="C5" i="10"/>
  <c r="C5" i="9"/>
  <c r="C5" i="8"/>
  <c r="C5" i="7"/>
  <c r="C5" i="6"/>
  <c r="C5" i="5"/>
  <c r="C5" i="4"/>
  <c r="U6" i="10"/>
  <c r="U6" i="9"/>
  <c r="U6" i="8"/>
  <c r="U6" i="7"/>
  <c r="U6" i="6"/>
  <c r="U6" i="5"/>
  <c r="U6" i="4"/>
  <c r="U6" i="1"/>
  <c r="U4" i="10"/>
  <c r="U4" i="9"/>
  <c r="U4" i="8"/>
  <c r="U4" i="7"/>
  <c r="U4" i="6"/>
  <c r="U4" i="5"/>
  <c r="U4" i="4"/>
  <c r="U4" i="1"/>
  <c r="A6" i="1"/>
  <c r="A6" i="5"/>
  <c r="A6" i="9"/>
  <c r="A6" i="10"/>
  <c r="A6" i="8"/>
  <c r="A6" i="7"/>
  <c r="M6" i="7"/>
  <c r="A6" i="6"/>
  <c r="A6" i="4"/>
  <c r="M5" i="10"/>
  <c r="M5" i="9"/>
  <c r="M5" i="8"/>
  <c r="M5" i="7"/>
  <c r="M5" i="6"/>
  <c r="M5" i="5"/>
  <c r="M5" i="4"/>
  <c r="M5" i="1"/>
  <c r="O4" i="10"/>
  <c r="O4" i="9"/>
  <c r="O4" i="8"/>
  <c r="O4" i="7"/>
  <c r="O4" i="6"/>
  <c r="O4" i="5"/>
  <c r="O4" i="4"/>
  <c r="O4" i="1"/>
  <c r="K4" i="10"/>
  <c r="K4" i="9"/>
  <c r="K4" i="8"/>
  <c r="K4" i="7"/>
  <c r="K4" i="6"/>
  <c r="K4" i="5"/>
  <c r="K4" i="4"/>
  <c r="K4" i="1"/>
  <c r="J17" i="9"/>
  <c r="G14" i="11"/>
  <c r="F29" i="10"/>
  <c r="G4" i="10"/>
  <c r="G4" i="9"/>
  <c r="G4" i="8"/>
  <c r="G4" i="7"/>
  <c r="G4" i="6"/>
  <c r="G4" i="5"/>
  <c r="G4" i="4"/>
  <c r="G4" i="1"/>
  <c r="A4" i="10"/>
  <c r="A4" i="9"/>
  <c r="A4" i="8"/>
  <c r="A4" i="7"/>
  <c r="A4" i="6"/>
  <c r="A4" i="5"/>
  <c r="A4" i="4"/>
  <c r="A4" i="1"/>
  <c r="S2" i="10"/>
  <c r="S2" i="9"/>
  <c r="S2" i="8"/>
  <c r="S2" i="7"/>
  <c r="S2" i="6"/>
  <c r="S2" i="5"/>
  <c r="S2" i="4"/>
  <c r="T2" i="1"/>
  <c r="V24" i="1"/>
  <c r="W8" i="11"/>
  <c r="Q8" i="11"/>
  <c r="W9" i="11"/>
  <c r="T9" i="11"/>
  <c r="Q9" i="11"/>
  <c r="N9" i="11"/>
  <c r="K9" i="11"/>
  <c r="H9" i="11"/>
  <c r="E9" i="11"/>
  <c r="B2" i="10"/>
  <c r="B2" i="9"/>
  <c r="B2" i="8"/>
  <c r="B2" i="7"/>
  <c r="B2" i="6"/>
  <c r="B2" i="5"/>
  <c r="B2" i="4"/>
  <c r="B2" i="1"/>
  <c r="V37" i="10"/>
  <c r="V36" i="10"/>
  <c r="V35" i="10"/>
  <c r="U36" i="9"/>
  <c r="U35" i="9"/>
  <c r="U34" i="9"/>
  <c r="U34" i="8"/>
  <c r="U33" i="8"/>
  <c r="U32" i="8"/>
  <c r="U29" i="7"/>
  <c r="U28" i="7"/>
  <c r="U27" i="7"/>
  <c r="U35" i="6"/>
  <c r="U34" i="6"/>
  <c r="U33" i="6"/>
  <c r="U33" i="5"/>
  <c r="U32" i="5"/>
  <c r="U31" i="5"/>
  <c r="U36" i="4"/>
  <c r="U35" i="4"/>
  <c r="U37" i="4"/>
  <c r="V33" i="1"/>
  <c r="V34" i="1"/>
  <c r="V32" i="1"/>
  <c r="T33" i="11"/>
  <c r="S33" i="11"/>
  <c r="T32" i="11"/>
  <c r="T31" i="11"/>
  <c r="S31" i="11"/>
  <c r="T30" i="11"/>
  <c r="S30" i="11"/>
  <c r="T27" i="11"/>
  <c r="S27" i="11"/>
  <c r="T26" i="11"/>
  <c r="S26" i="11"/>
  <c r="N27" i="11"/>
  <c r="M27" i="11"/>
  <c r="N26" i="11"/>
  <c r="M26" i="11"/>
  <c r="R26" i="11"/>
  <c r="K32" i="11"/>
  <c r="K31" i="11"/>
  <c r="J31" i="11"/>
  <c r="K30" i="11"/>
  <c r="J30" i="11"/>
  <c r="K29" i="11"/>
  <c r="J29" i="11"/>
  <c r="K27" i="11"/>
  <c r="J27" i="11"/>
  <c r="K26" i="11"/>
  <c r="J26" i="11"/>
  <c r="H32" i="11"/>
  <c r="G32" i="11"/>
  <c r="H31" i="11"/>
  <c r="G31" i="11"/>
  <c r="H30" i="11"/>
  <c r="G30" i="11"/>
  <c r="H29" i="11"/>
  <c r="G29" i="11"/>
  <c r="H27" i="11"/>
  <c r="G27" i="11"/>
  <c r="H26" i="11"/>
  <c r="G26" i="11"/>
  <c r="T23" i="11"/>
  <c r="S23" i="11"/>
  <c r="T22" i="11"/>
  <c r="S22" i="11"/>
  <c r="T21" i="11"/>
  <c r="S21" i="11"/>
  <c r="T20" i="11"/>
  <c r="S20" i="11"/>
  <c r="T19" i="11"/>
  <c r="S19" i="11"/>
  <c r="T17" i="11"/>
  <c r="S17" i="11"/>
  <c r="T16" i="11"/>
  <c r="S16" i="11"/>
  <c r="T15" i="11"/>
  <c r="S15" i="11"/>
  <c r="T14" i="11"/>
  <c r="T13" i="11"/>
  <c r="T12" i="11"/>
  <c r="T11" i="11"/>
  <c r="S11" i="11"/>
  <c r="Q11" i="11"/>
  <c r="P11" i="11"/>
  <c r="N23" i="11"/>
  <c r="N8" i="11"/>
  <c r="M23" i="11"/>
  <c r="N20" i="11"/>
  <c r="N18" i="11"/>
  <c r="M18" i="11"/>
  <c r="N17" i="11"/>
  <c r="M17" i="11"/>
  <c r="N16" i="11"/>
  <c r="M16" i="11"/>
  <c r="N13" i="11"/>
  <c r="M13" i="11"/>
  <c r="N12" i="11"/>
  <c r="N11" i="11"/>
  <c r="K23" i="11"/>
  <c r="K8" i="11"/>
  <c r="J23" i="11"/>
  <c r="K21" i="11"/>
  <c r="J21" i="11"/>
  <c r="K20" i="11"/>
  <c r="J20" i="11"/>
  <c r="K19" i="11"/>
  <c r="J19" i="11"/>
  <c r="K17" i="11"/>
  <c r="J17" i="11"/>
  <c r="K16" i="11"/>
  <c r="J16" i="11"/>
  <c r="K15" i="11"/>
  <c r="J15" i="11"/>
  <c r="K14" i="11"/>
  <c r="K12" i="11"/>
  <c r="J12" i="11"/>
  <c r="K11" i="11"/>
  <c r="J11" i="11"/>
  <c r="H23" i="11"/>
  <c r="H8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2" i="11"/>
  <c r="G12" i="11"/>
  <c r="H11" i="11"/>
  <c r="G11" i="11"/>
  <c r="P34" i="11"/>
  <c r="E33" i="11"/>
  <c r="E32" i="11"/>
  <c r="E31" i="11"/>
  <c r="D31" i="11"/>
  <c r="E30" i="11"/>
  <c r="D30" i="11"/>
  <c r="E29" i="11"/>
  <c r="D29" i="11"/>
  <c r="E28" i="11"/>
  <c r="D28" i="11"/>
  <c r="V28" i="11"/>
  <c r="E27" i="11"/>
  <c r="D27" i="11"/>
  <c r="E26" i="11"/>
  <c r="D26" i="11"/>
  <c r="E23" i="11"/>
  <c r="D23" i="11"/>
  <c r="E22" i="11"/>
  <c r="E21" i="11"/>
  <c r="D21" i="11"/>
  <c r="E20" i="11"/>
  <c r="E19" i="11"/>
  <c r="D19" i="11"/>
  <c r="E18" i="11"/>
  <c r="D18" i="11"/>
  <c r="E17" i="11"/>
  <c r="D17" i="11"/>
  <c r="E16" i="11"/>
  <c r="D16" i="11"/>
  <c r="E15" i="11"/>
  <c r="D15" i="11"/>
  <c r="E14" i="11"/>
  <c r="E13" i="11"/>
  <c r="E12" i="11"/>
  <c r="E11" i="11"/>
  <c r="M6" i="10"/>
  <c r="M6" i="6"/>
  <c r="M6" i="8"/>
  <c r="M6" i="9"/>
  <c r="M6" i="5"/>
  <c r="M6" i="1"/>
  <c r="M6" i="4"/>
  <c r="C5" i="1"/>
  <c r="O34" i="11"/>
  <c r="P24" i="11"/>
  <c r="V23" i="11"/>
  <c r="P9" i="11"/>
  <c r="E8" i="11"/>
  <c r="T8" i="11"/>
  <c r="V27" i="11"/>
  <c r="V26" i="11"/>
  <c r="V30" i="11"/>
  <c r="V19" i="11"/>
  <c r="M15" i="11"/>
  <c r="V15" i="11"/>
  <c r="V17" i="11"/>
  <c r="V16" i="11"/>
  <c r="N19" i="5"/>
  <c r="J18" i="11"/>
  <c r="U19" i="5"/>
  <c r="S18" i="11"/>
  <c r="V18" i="11"/>
  <c r="V29" i="11"/>
  <c r="V31" i="11"/>
  <c r="V21" i="11"/>
  <c r="G24" i="11"/>
  <c r="M34" i="11"/>
  <c r="G34" i="11"/>
  <c r="E29" i="10"/>
  <c r="I29" i="10"/>
  <c r="M29" i="10"/>
  <c r="U29" i="10"/>
  <c r="R13" i="11"/>
  <c r="M11" i="11"/>
  <c r="R11" i="11"/>
  <c r="U24" i="1"/>
  <c r="F29" i="11"/>
  <c r="E24" i="1"/>
  <c r="C11" i="11"/>
  <c r="I24" i="1"/>
  <c r="J24" i="1"/>
  <c r="M24" i="1"/>
  <c r="N24" i="1"/>
  <c r="L11" i="11"/>
  <c r="E29" i="1"/>
  <c r="F29" i="1"/>
  <c r="I29" i="1"/>
  <c r="J29" i="1"/>
  <c r="M29" i="1"/>
  <c r="N29" i="1"/>
  <c r="Q29" i="1"/>
  <c r="R29" i="1"/>
  <c r="U29" i="1"/>
  <c r="V29" i="1"/>
  <c r="E17" i="9"/>
  <c r="C14" i="11"/>
  <c r="I17" i="9"/>
  <c r="M17" i="9"/>
  <c r="J14" i="11"/>
  <c r="Q17" i="9"/>
  <c r="T17" i="9"/>
  <c r="R14" i="11"/>
  <c r="U17" i="9"/>
  <c r="S14" i="11"/>
  <c r="E24" i="9"/>
  <c r="C32" i="11"/>
  <c r="F24" i="9"/>
  <c r="D32" i="11"/>
  <c r="I24" i="9"/>
  <c r="J24" i="9"/>
  <c r="M24" i="9"/>
  <c r="I32" i="11"/>
  <c r="N24" i="9"/>
  <c r="J32" i="11"/>
  <c r="T24" i="9"/>
  <c r="R32" i="11"/>
  <c r="U24" i="9"/>
  <c r="S32" i="11"/>
  <c r="S34" i="11"/>
  <c r="E31" i="9"/>
  <c r="F31" i="9"/>
  <c r="D33" i="11"/>
  <c r="V33" i="11"/>
  <c r="N31" i="9"/>
  <c r="T31" i="9"/>
  <c r="U31" i="9"/>
  <c r="E12" i="8"/>
  <c r="F12" i="8"/>
  <c r="I12" i="8"/>
  <c r="J12" i="8"/>
  <c r="M12" i="8"/>
  <c r="N12" i="8"/>
  <c r="L15" i="11"/>
  <c r="T12" i="8"/>
  <c r="U12" i="8"/>
  <c r="E27" i="8"/>
  <c r="F27" i="8"/>
  <c r="I27" i="8"/>
  <c r="J27" i="8"/>
  <c r="M27" i="8"/>
  <c r="N27" i="8"/>
  <c r="F11" i="11"/>
  <c r="I11" i="11"/>
  <c r="O11" i="11"/>
  <c r="O24" i="11"/>
  <c r="F12" i="11"/>
  <c r="I12" i="11"/>
  <c r="F13" i="11"/>
  <c r="I13" i="11"/>
  <c r="L13" i="11"/>
  <c r="F14" i="11"/>
  <c r="C15" i="11"/>
  <c r="F15" i="11"/>
  <c r="I15" i="11"/>
  <c r="R15" i="11"/>
  <c r="C16" i="11"/>
  <c r="F16" i="11"/>
  <c r="I16" i="11"/>
  <c r="L16" i="11"/>
  <c r="R16" i="11"/>
  <c r="C17" i="11"/>
  <c r="F17" i="11"/>
  <c r="I17" i="11"/>
  <c r="L17" i="11"/>
  <c r="R17" i="11"/>
  <c r="C18" i="11"/>
  <c r="F18" i="11"/>
  <c r="L18" i="11"/>
  <c r="C19" i="11"/>
  <c r="F19" i="11"/>
  <c r="I19" i="11"/>
  <c r="R19" i="11"/>
  <c r="F20" i="11"/>
  <c r="I20" i="11"/>
  <c r="R20" i="11"/>
  <c r="C21" i="11"/>
  <c r="F21" i="11"/>
  <c r="I21" i="11"/>
  <c r="R21" i="11"/>
  <c r="F22" i="11"/>
  <c r="R22" i="11"/>
  <c r="C23" i="11"/>
  <c r="F23" i="11"/>
  <c r="I23" i="11"/>
  <c r="L23" i="11"/>
  <c r="R23" i="11"/>
  <c r="C26" i="11"/>
  <c r="F26" i="11"/>
  <c r="I26" i="11"/>
  <c r="L26" i="11"/>
  <c r="C27" i="11"/>
  <c r="F27" i="11"/>
  <c r="I27" i="11"/>
  <c r="L27" i="11"/>
  <c r="R27" i="11"/>
  <c r="C28" i="11"/>
  <c r="U28" i="11"/>
  <c r="C29" i="11"/>
  <c r="I29" i="11"/>
  <c r="C30" i="11"/>
  <c r="F30" i="11"/>
  <c r="I30" i="11"/>
  <c r="R30" i="11"/>
  <c r="C31" i="11"/>
  <c r="F31" i="11"/>
  <c r="I31" i="11"/>
  <c r="R31" i="11"/>
  <c r="F32" i="11"/>
  <c r="R33" i="11"/>
  <c r="E13" i="7"/>
  <c r="F13" i="7"/>
  <c r="I13" i="7"/>
  <c r="J13" i="7"/>
  <c r="M13" i="7"/>
  <c r="N13" i="7"/>
  <c r="T13" i="7"/>
  <c r="U13" i="7"/>
  <c r="E20" i="7"/>
  <c r="F20" i="7"/>
  <c r="I20" i="7"/>
  <c r="J20" i="7"/>
  <c r="M20" i="7"/>
  <c r="N20" i="7"/>
  <c r="T20" i="7"/>
  <c r="U20" i="7"/>
  <c r="R29" i="10"/>
  <c r="V29" i="10"/>
  <c r="S13" i="11"/>
  <c r="E13" i="4"/>
  <c r="C20" i="11"/>
  <c r="F13" i="4"/>
  <c r="I13" i="4"/>
  <c r="J13" i="4"/>
  <c r="M13" i="4"/>
  <c r="N13" i="4"/>
  <c r="P13" i="4"/>
  <c r="L20" i="11"/>
  <c r="Q13" i="4"/>
  <c r="M20" i="11"/>
  <c r="T13" i="4"/>
  <c r="U13" i="4"/>
  <c r="E18" i="4"/>
  <c r="F18" i="4"/>
  <c r="I18" i="4"/>
  <c r="J18" i="4"/>
  <c r="M18" i="4"/>
  <c r="N18" i="4"/>
  <c r="P18" i="4"/>
  <c r="Q18" i="4"/>
  <c r="T18" i="4"/>
  <c r="U18" i="4"/>
  <c r="E23" i="4"/>
  <c r="F23" i="4"/>
  <c r="I23" i="4"/>
  <c r="J23" i="4"/>
  <c r="M23" i="4"/>
  <c r="N23" i="4"/>
  <c r="P23" i="4"/>
  <c r="Q23" i="4"/>
  <c r="T23" i="4"/>
  <c r="U23" i="4"/>
  <c r="E30" i="4"/>
  <c r="F30" i="4"/>
  <c r="I30" i="4"/>
  <c r="J30" i="4"/>
  <c r="M30" i="4"/>
  <c r="N30" i="4"/>
  <c r="T30" i="4"/>
  <c r="U30" i="4"/>
  <c r="E13" i="5"/>
  <c r="F13" i="5"/>
  <c r="I13" i="5"/>
  <c r="J13" i="5"/>
  <c r="M13" i="5"/>
  <c r="N13" i="5"/>
  <c r="Q13" i="5"/>
  <c r="T13" i="5"/>
  <c r="U13" i="5"/>
  <c r="E19" i="5"/>
  <c r="F19" i="5"/>
  <c r="I19" i="5"/>
  <c r="J19" i="5"/>
  <c r="M19" i="5"/>
  <c r="I18" i="11"/>
  <c r="P19" i="5"/>
  <c r="Q19" i="5"/>
  <c r="T19" i="5"/>
  <c r="R18" i="11"/>
  <c r="E24" i="5"/>
  <c r="C22" i="11"/>
  <c r="F24" i="5"/>
  <c r="D22" i="11"/>
  <c r="V22" i="11"/>
  <c r="I24" i="5"/>
  <c r="J24" i="5"/>
  <c r="T24" i="5"/>
  <c r="U24" i="5"/>
  <c r="E29" i="5"/>
  <c r="B29" i="5"/>
  <c r="F29" i="5"/>
  <c r="E16" i="6"/>
  <c r="C12" i="11"/>
  <c r="F16" i="6"/>
  <c r="D12" i="11"/>
  <c r="I16" i="6"/>
  <c r="J16" i="6"/>
  <c r="M16" i="6"/>
  <c r="N16" i="6"/>
  <c r="P16" i="6"/>
  <c r="L12" i="11"/>
  <c r="Q16" i="6"/>
  <c r="M12" i="11"/>
  <c r="T16" i="6"/>
  <c r="R12" i="11"/>
  <c r="U16" i="6"/>
  <c r="S12" i="11"/>
  <c r="E21" i="6"/>
  <c r="F21" i="6"/>
  <c r="I21" i="6"/>
  <c r="J21" i="6"/>
  <c r="M21" i="6"/>
  <c r="N21" i="6"/>
  <c r="P21" i="6"/>
  <c r="Q21" i="6"/>
  <c r="T21" i="6"/>
  <c r="U21" i="6"/>
  <c r="E30" i="6"/>
  <c r="F30" i="6"/>
  <c r="I30" i="6"/>
  <c r="J30" i="6"/>
  <c r="M30" i="6"/>
  <c r="N30" i="6"/>
  <c r="T30" i="6"/>
  <c r="U30" i="6"/>
  <c r="J24" i="11"/>
  <c r="B29" i="1"/>
  <c r="B24" i="1"/>
  <c r="B13" i="7"/>
  <c r="B20" i="7"/>
  <c r="B21" i="6"/>
  <c r="U21" i="11"/>
  <c r="B31" i="9"/>
  <c r="B17" i="9"/>
  <c r="B30" i="6"/>
  <c r="B18" i="4"/>
  <c r="S24" i="11"/>
  <c r="S9" i="11"/>
  <c r="M24" i="11"/>
  <c r="M9" i="11"/>
  <c r="U18" i="11"/>
  <c r="U31" i="11"/>
  <c r="U30" i="11"/>
  <c r="U27" i="11"/>
  <c r="U26" i="11"/>
  <c r="U17" i="11"/>
  <c r="V32" i="11"/>
  <c r="V34" i="11"/>
  <c r="U11" i="11"/>
  <c r="V12" i="11"/>
  <c r="U20" i="11"/>
  <c r="U23" i="11"/>
  <c r="U16" i="11"/>
  <c r="U32" i="11"/>
  <c r="G9" i="11"/>
  <c r="U12" i="11"/>
  <c r="U22" i="11"/>
  <c r="U29" i="11"/>
  <c r="U19" i="11"/>
  <c r="U15" i="11"/>
  <c r="B29" i="10"/>
  <c r="C13" i="11"/>
  <c r="U13" i="11"/>
  <c r="I14" i="11"/>
  <c r="I24" i="11"/>
  <c r="C33" i="11"/>
  <c r="B27" i="8"/>
  <c r="B12" i="8"/>
  <c r="B24" i="5"/>
  <c r="B13" i="5"/>
  <c r="B19" i="5"/>
  <c r="S5" i="10"/>
  <c r="D13" i="11"/>
  <c r="V13" i="11"/>
  <c r="J34" i="11"/>
  <c r="D34" i="11"/>
  <c r="S5" i="9"/>
  <c r="D14" i="11"/>
  <c r="V14" i="11"/>
  <c r="S5" i="8"/>
  <c r="S5" i="7"/>
  <c r="S5" i="6"/>
  <c r="S5" i="5"/>
  <c r="S5" i="1"/>
  <c r="D11" i="11"/>
  <c r="D20" i="11"/>
  <c r="V20" i="11"/>
  <c r="S5" i="4"/>
  <c r="B24" i="9"/>
  <c r="B16" i="6"/>
  <c r="B30" i="4"/>
  <c r="B23" i="4"/>
  <c r="B13" i="4"/>
  <c r="L34" i="11"/>
  <c r="L24" i="11"/>
  <c r="R34" i="11"/>
  <c r="F24" i="11"/>
  <c r="F34" i="11"/>
  <c r="R24" i="11"/>
  <c r="I34" i="11"/>
  <c r="O9" i="11"/>
  <c r="U33" i="11"/>
  <c r="U34" i="11"/>
  <c r="J9" i="11"/>
  <c r="U14" i="11"/>
  <c r="C24" i="11"/>
  <c r="V11" i="11"/>
  <c r="D24" i="11"/>
  <c r="D9" i="11"/>
  <c r="C34" i="11"/>
  <c r="R3" i="11"/>
  <c r="S4" i="8"/>
  <c r="R9" i="11"/>
  <c r="L9" i="11"/>
  <c r="F9" i="11"/>
  <c r="I9" i="11"/>
  <c r="C9" i="11"/>
  <c r="U9" i="11"/>
  <c r="V24" i="11"/>
  <c r="V9" i="11"/>
  <c r="U24" i="11"/>
  <c r="S4" i="4"/>
  <c r="S4" i="7"/>
  <c r="S4" i="1"/>
  <c r="S4" i="9"/>
  <c r="S4" i="5"/>
  <c r="S4" i="6"/>
  <c r="S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9/1
月/日のみで
現在と違う年の場合は　2022/9/1</t>
        </r>
      </text>
    </comment>
    <comment ref="U3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▼から選択</t>
        </r>
      </text>
    </comment>
  </commentList>
</comments>
</file>

<file path=xl/sharedStrings.xml><?xml version="1.0" encoding="utf-8"?>
<sst xmlns="http://schemas.openxmlformats.org/spreadsheetml/2006/main" count="1137" uniqueCount="373">
  <si>
    <t>寒 河 江 市</t>
    <rPh sb="0" eb="1">
      <t>カン</t>
    </rPh>
    <rPh sb="2" eb="3">
      <t>カワ</t>
    </rPh>
    <rPh sb="4" eb="5">
      <t>エ</t>
    </rPh>
    <rPh sb="6" eb="7">
      <t>シ</t>
    </rPh>
    <phoneticPr fontId="2"/>
  </si>
  <si>
    <t>東 村 山 郡</t>
    <rPh sb="0" eb="1">
      <t>ヒガシ</t>
    </rPh>
    <rPh sb="2" eb="3">
      <t>ムラ</t>
    </rPh>
    <rPh sb="4" eb="5">
      <t>ヤマ</t>
    </rPh>
    <rPh sb="6" eb="7">
      <t>グン</t>
    </rPh>
    <phoneticPr fontId="2"/>
  </si>
  <si>
    <t>西 村 山 郡</t>
    <rPh sb="0" eb="1">
      <t>ニシ</t>
    </rPh>
    <rPh sb="2" eb="3">
      <t>ムラ</t>
    </rPh>
    <rPh sb="4" eb="5">
      <t>ヤマ</t>
    </rPh>
    <rPh sb="6" eb="7">
      <t>グン</t>
    </rPh>
    <phoneticPr fontId="2"/>
  </si>
  <si>
    <t>北 村 山 郡</t>
    <rPh sb="0" eb="1">
      <t>キタ</t>
    </rPh>
    <rPh sb="2" eb="3">
      <t>ムラ</t>
    </rPh>
    <rPh sb="4" eb="5">
      <t>ヤマ</t>
    </rPh>
    <rPh sb="6" eb="7">
      <t>グン</t>
    </rPh>
    <phoneticPr fontId="2"/>
  </si>
  <si>
    <t>東 置 賜 郡</t>
    <rPh sb="0" eb="1">
      <t>ヒガシ</t>
    </rPh>
    <rPh sb="2" eb="3">
      <t>チ</t>
    </rPh>
    <rPh sb="4" eb="5">
      <t>タマモノ</t>
    </rPh>
    <rPh sb="6" eb="7">
      <t>グン</t>
    </rPh>
    <phoneticPr fontId="2"/>
  </si>
  <si>
    <t>西 置 賜 郡</t>
    <rPh sb="0" eb="1">
      <t>ニシ</t>
    </rPh>
    <rPh sb="2" eb="3">
      <t>チ</t>
    </rPh>
    <rPh sb="4" eb="5">
      <t>タマモノ</t>
    </rPh>
    <rPh sb="6" eb="7">
      <t>グン</t>
    </rPh>
    <phoneticPr fontId="2"/>
  </si>
  <si>
    <t>東 田 川 郡</t>
    <rPh sb="0" eb="1">
      <t>ヒガシ</t>
    </rPh>
    <rPh sb="2" eb="3">
      <t>タ</t>
    </rPh>
    <rPh sb="4" eb="5">
      <t>カワ</t>
    </rPh>
    <rPh sb="6" eb="7">
      <t>グン</t>
    </rPh>
    <phoneticPr fontId="2"/>
  </si>
  <si>
    <t>山 　形　 市</t>
    <rPh sb="0" eb="1">
      <t>ヤマ</t>
    </rPh>
    <rPh sb="3" eb="4">
      <t>カタチ</t>
    </rPh>
    <rPh sb="6" eb="7">
      <t>シ</t>
    </rPh>
    <phoneticPr fontId="2"/>
  </si>
  <si>
    <t>米 　沢 　市</t>
    <rPh sb="0" eb="1">
      <t>ベイ</t>
    </rPh>
    <rPh sb="3" eb="4">
      <t>サワ</t>
    </rPh>
    <rPh sb="6" eb="7">
      <t>シ</t>
    </rPh>
    <phoneticPr fontId="2"/>
  </si>
  <si>
    <t>鶴 　岡 　市</t>
    <rPh sb="0" eb="1">
      <t>ツル</t>
    </rPh>
    <rPh sb="3" eb="4">
      <t>オカ</t>
    </rPh>
    <rPh sb="6" eb="7">
      <t>シ</t>
    </rPh>
    <phoneticPr fontId="2"/>
  </si>
  <si>
    <t>酒 　田 　市</t>
    <rPh sb="0" eb="1">
      <t>サケ</t>
    </rPh>
    <rPh sb="3" eb="4">
      <t>タ</t>
    </rPh>
    <rPh sb="6" eb="7">
      <t>シ</t>
    </rPh>
    <phoneticPr fontId="2"/>
  </si>
  <si>
    <t>新 　庄 　市</t>
    <rPh sb="0" eb="1">
      <t>シン</t>
    </rPh>
    <rPh sb="3" eb="4">
      <t>ショウ</t>
    </rPh>
    <rPh sb="6" eb="7">
      <t>シ</t>
    </rPh>
    <phoneticPr fontId="2"/>
  </si>
  <si>
    <t>上 　山　 市</t>
    <rPh sb="0" eb="1">
      <t>ジョウ</t>
    </rPh>
    <rPh sb="3" eb="4">
      <t>ヤマ</t>
    </rPh>
    <rPh sb="6" eb="7">
      <t>シ</t>
    </rPh>
    <phoneticPr fontId="2"/>
  </si>
  <si>
    <t>村 　山 　市</t>
    <rPh sb="0" eb="1">
      <t>ムラ</t>
    </rPh>
    <rPh sb="3" eb="4">
      <t>ヤマ</t>
    </rPh>
    <rPh sb="6" eb="7">
      <t>シ</t>
    </rPh>
    <phoneticPr fontId="2"/>
  </si>
  <si>
    <t>長 　井　 市</t>
    <rPh sb="0" eb="1">
      <t>チョウ</t>
    </rPh>
    <rPh sb="3" eb="4">
      <t>イ</t>
    </rPh>
    <rPh sb="6" eb="7">
      <t>シ</t>
    </rPh>
    <phoneticPr fontId="2"/>
  </si>
  <si>
    <t>天 　童 　市</t>
    <rPh sb="0" eb="1">
      <t>テン</t>
    </rPh>
    <rPh sb="3" eb="4">
      <t>ワラベ</t>
    </rPh>
    <rPh sb="6" eb="7">
      <t>シ</t>
    </rPh>
    <phoneticPr fontId="2"/>
  </si>
  <si>
    <t>東 　根 　市</t>
    <rPh sb="0" eb="1">
      <t>ヒガシ</t>
    </rPh>
    <rPh sb="3" eb="4">
      <t>ネ</t>
    </rPh>
    <rPh sb="6" eb="7">
      <t>シ</t>
    </rPh>
    <phoneticPr fontId="2"/>
  </si>
  <si>
    <t>南 　陽 　市</t>
    <rPh sb="0" eb="1">
      <t>ミナミ</t>
    </rPh>
    <rPh sb="3" eb="4">
      <t>ヨウ</t>
    </rPh>
    <rPh sb="6" eb="7">
      <t>シ</t>
    </rPh>
    <phoneticPr fontId="2"/>
  </si>
  <si>
    <t>市 　部 　計</t>
    <rPh sb="0" eb="1">
      <t>シ</t>
    </rPh>
    <rPh sb="3" eb="4">
      <t>ブ</t>
    </rPh>
    <rPh sb="6" eb="7">
      <t>ケイ</t>
    </rPh>
    <phoneticPr fontId="2"/>
  </si>
  <si>
    <t xml:space="preserve"> 尾 花 沢 市 </t>
    <rPh sb="1" eb="2">
      <t>オ</t>
    </rPh>
    <rPh sb="3" eb="4">
      <t>ハナ</t>
    </rPh>
    <rPh sb="5" eb="6">
      <t>サワ</t>
    </rPh>
    <rPh sb="7" eb="8">
      <t>シ</t>
    </rPh>
    <phoneticPr fontId="2"/>
  </si>
  <si>
    <t>最 　上 　郡</t>
    <rPh sb="0" eb="1">
      <t>サイ</t>
    </rPh>
    <rPh sb="3" eb="4">
      <t>ウエ</t>
    </rPh>
    <rPh sb="6" eb="7">
      <t>グン</t>
    </rPh>
    <phoneticPr fontId="2"/>
  </si>
  <si>
    <t>飽 　海 　郡</t>
    <rPh sb="0" eb="1">
      <t>ア</t>
    </rPh>
    <rPh sb="3" eb="4">
      <t>ウミ</t>
    </rPh>
    <rPh sb="6" eb="7">
      <t>グン</t>
    </rPh>
    <phoneticPr fontId="2"/>
  </si>
  <si>
    <t>郡 　部 　計</t>
    <rPh sb="0" eb="1">
      <t>グン</t>
    </rPh>
    <rPh sb="3" eb="4">
      <t>ブ</t>
    </rPh>
    <rPh sb="6" eb="7">
      <t>ケイ</t>
    </rPh>
    <phoneticPr fontId="2"/>
  </si>
  <si>
    <t>山 形 県 合 計</t>
    <rPh sb="0" eb="1">
      <t>ヤマ</t>
    </rPh>
    <rPh sb="2" eb="3">
      <t>ガタ</t>
    </rPh>
    <rPh sb="4" eb="5">
      <t>ケン</t>
    </rPh>
    <rPh sb="6" eb="7">
      <t>ゴウ</t>
    </rPh>
    <rPh sb="8" eb="9">
      <t>ケイ</t>
    </rPh>
    <phoneticPr fontId="2"/>
  </si>
  <si>
    <t>総　　　計</t>
    <rPh sb="0" eb="1">
      <t>フサ</t>
    </rPh>
    <rPh sb="4" eb="5">
      <t>ケイ</t>
    </rPh>
    <phoneticPr fontId="2"/>
  </si>
  <si>
    <t>　</t>
    <phoneticPr fontId="2"/>
  </si>
  <si>
    <t>　</t>
    <phoneticPr fontId="2"/>
  </si>
  <si>
    <t>③１</t>
    <phoneticPr fontId="2"/>
  </si>
  <si>
    <t>　</t>
    <phoneticPr fontId="2"/>
  </si>
  <si>
    <t>　</t>
    <phoneticPr fontId="2"/>
  </si>
  <si>
    <t>　</t>
    <phoneticPr fontId="2"/>
  </si>
  <si>
    <t>サイズ</t>
    <phoneticPr fontId="2"/>
  </si>
  <si>
    <t>①</t>
    <phoneticPr fontId="2"/>
  </si>
  <si>
    <t xml:space="preserve"> </t>
    <phoneticPr fontId="2"/>
  </si>
  <si>
    <t xml:space="preserve"> </t>
    <phoneticPr fontId="2"/>
  </si>
  <si>
    <t>②</t>
    <phoneticPr fontId="2"/>
  </si>
  <si>
    <t>　</t>
    <phoneticPr fontId="2"/>
  </si>
  <si>
    <t>　</t>
    <phoneticPr fontId="2"/>
  </si>
  <si>
    <t>③</t>
    <phoneticPr fontId="2"/>
  </si>
  <si>
    <t>④</t>
    <phoneticPr fontId="2"/>
  </si>
  <si>
    <t>販 売 店 名</t>
    <rPh sb="0" eb="1">
      <t>ハン</t>
    </rPh>
    <rPh sb="2" eb="3">
      <t>バイ</t>
    </rPh>
    <rPh sb="4" eb="5">
      <t>テン</t>
    </rPh>
    <rPh sb="6" eb="7">
      <t>ナ</t>
    </rPh>
    <phoneticPr fontId="2"/>
  </si>
  <si>
    <t>山　形　新　聞</t>
    <rPh sb="0" eb="1">
      <t>ヤマ</t>
    </rPh>
    <rPh sb="2" eb="3">
      <t>ガタ</t>
    </rPh>
    <rPh sb="4" eb="5">
      <t>シン</t>
    </rPh>
    <rPh sb="6" eb="7">
      <t>ブン</t>
    </rPh>
    <phoneticPr fontId="2"/>
  </si>
  <si>
    <t>高畠</t>
    <rPh sb="0" eb="2">
      <t>タカハタ</t>
    </rPh>
    <phoneticPr fontId="2"/>
  </si>
  <si>
    <t>糠野目</t>
    <rPh sb="0" eb="1">
      <t>ヌカ</t>
    </rPh>
    <rPh sb="1" eb="2">
      <t>ノ</t>
    </rPh>
    <rPh sb="2" eb="3">
      <t>メ</t>
    </rPh>
    <phoneticPr fontId="2"/>
  </si>
  <si>
    <t>小松</t>
    <rPh sb="0" eb="2">
      <t>コマツ</t>
    </rPh>
    <phoneticPr fontId="2"/>
  </si>
  <si>
    <t>日経</t>
    <rPh sb="0" eb="2">
      <t>ニッケイ</t>
    </rPh>
    <phoneticPr fontId="2"/>
  </si>
  <si>
    <t>小国</t>
    <rPh sb="0" eb="2">
      <t>オグニ</t>
    </rPh>
    <phoneticPr fontId="2"/>
  </si>
  <si>
    <t>舟形</t>
    <rPh sb="0" eb="2">
      <t>フナガタ</t>
    </rPh>
    <phoneticPr fontId="2"/>
  </si>
  <si>
    <t>鮭川</t>
    <rPh sb="0" eb="2">
      <t>サケガワ</t>
    </rPh>
    <phoneticPr fontId="2"/>
  </si>
  <si>
    <t>富沢</t>
    <rPh sb="0" eb="2">
      <t>トミザワ</t>
    </rPh>
    <phoneticPr fontId="2"/>
  </si>
  <si>
    <t>温海</t>
    <rPh sb="0" eb="2">
      <t>アツミ</t>
    </rPh>
    <phoneticPr fontId="2"/>
  </si>
  <si>
    <t>山新遊佐</t>
    <rPh sb="0" eb="1">
      <t>ヤマ</t>
    </rPh>
    <rPh sb="1" eb="2">
      <t>シン</t>
    </rPh>
    <rPh sb="2" eb="4">
      <t>ユザ</t>
    </rPh>
    <phoneticPr fontId="2"/>
  </si>
  <si>
    <t>藤島</t>
    <rPh sb="0" eb="2">
      <t>フジシマ</t>
    </rPh>
    <phoneticPr fontId="2"/>
  </si>
  <si>
    <t>余目</t>
    <rPh sb="0" eb="2">
      <t>アマルメ</t>
    </rPh>
    <phoneticPr fontId="2"/>
  </si>
  <si>
    <t>狩川</t>
    <rPh sb="0" eb="1">
      <t>カリ</t>
    </rPh>
    <rPh sb="1" eb="2">
      <t>カワ</t>
    </rPh>
    <phoneticPr fontId="2"/>
  </si>
  <si>
    <t>鶴北三川</t>
    <rPh sb="0" eb="1">
      <t>ツル</t>
    </rPh>
    <rPh sb="1" eb="2">
      <t>キタ</t>
    </rPh>
    <rPh sb="2" eb="4">
      <t>ミカワ</t>
    </rPh>
    <phoneticPr fontId="2"/>
  </si>
  <si>
    <t>藤島狩川</t>
    <rPh sb="0" eb="2">
      <t>フジシマ</t>
    </rPh>
    <rPh sb="2" eb="4">
      <t>カリカワ</t>
    </rPh>
    <phoneticPr fontId="2"/>
  </si>
  <si>
    <t>藤島三川</t>
    <rPh sb="0" eb="2">
      <t>フジシマ</t>
    </rPh>
    <rPh sb="2" eb="4">
      <t>ミカワ</t>
    </rPh>
    <phoneticPr fontId="2"/>
  </si>
  <si>
    <t>余目狩川</t>
    <rPh sb="0" eb="2">
      <t>アマルメ</t>
    </rPh>
    <rPh sb="2" eb="4">
      <t>カリカワ</t>
    </rPh>
    <phoneticPr fontId="2"/>
  </si>
  <si>
    <t>鶴岡三川</t>
    <rPh sb="0" eb="2">
      <t>ツルオカ</t>
    </rPh>
    <rPh sb="2" eb="4">
      <t>ミカワ</t>
    </rPh>
    <phoneticPr fontId="2"/>
  </si>
  <si>
    <t>市町村</t>
    <rPh sb="0" eb="3">
      <t>シチョウソン</t>
    </rPh>
    <phoneticPr fontId="2"/>
  </si>
  <si>
    <t>販売店名</t>
    <rPh sb="0" eb="2">
      <t>ハンバイ</t>
    </rPh>
    <rPh sb="2" eb="3">
      <t>テン</t>
    </rPh>
    <rPh sb="3" eb="4">
      <t>ナ</t>
    </rPh>
    <phoneticPr fontId="2"/>
  </si>
  <si>
    <t>折込枚数</t>
    <rPh sb="0" eb="2">
      <t>オリコミ</t>
    </rPh>
    <rPh sb="2" eb="4">
      <t>マイスウ</t>
    </rPh>
    <phoneticPr fontId="2"/>
  </si>
  <si>
    <t>谷地</t>
    <rPh sb="0" eb="1">
      <t>ヤ</t>
    </rPh>
    <rPh sb="1" eb="2">
      <t>チ</t>
    </rPh>
    <phoneticPr fontId="2"/>
  </si>
  <si>
    <t>左沢</t>
    <rPh sb="0" eb="1">
      <t>ヒダリ</t>
    </rPh>
    <rPh sb="1" eb="2">
      <t>サワ</t>
    </rPh>
    <phoneticPr fontId="2"/>
  </si>
  <si>
    <t>朝日谷地</t>
    <rPh sb="0" eb="2">
      <t>アサヒ</t>
    </rPh>
    <rPh sb="2" eb="3">
      <t>ヤ</t>
    </rPh>
    <rPh sb="3" eb="4">
      <t>チ</t>
    </rPh>
    <phoneticPr fontId="2"/>
  </si>
  <si>
    <t>尾花沢</t>
    <rPh sb="0" eb="3">
      <t>オバナザワ</t>
    </rPh>
    <phoneticPr fontId="2"/>
  </si>
  <si>
    <t>発　注　主　名</t>
    <rPh sb="0" eb="1">
      <t>パツ</t>
    </rPh>
    <rPh sb="2" eb="3">
      <t>チュウ</t>
    </rPh>
    <rPh sb="4" eb="5">
      <t>ヌシ</t>
    </rPh>
    <rPh sb="6" eb="7">
      <t>ナ</t>
    </rPh>
    <phoneticPr fontId="2"/>
  </si>
  <si>
    <t>折　込　日</t>
    <rPh sb="0" eb="1">
      <t>オリ</t>
    </rPh>
    <rPh sb="2" eb="3">
      <t>コミ</t>
    </rPh>
    <rPh sb="4" eb="5">
      <t>ビ</t>
    </rPh>
    <phoneticPr fontId="2"/>
  </si>
  <si>
    <t>折　込　枚　数</t>
    <rPh sb="0" eb="1">
      <t>オリ</t>
    </rPh>
    <rPh sb="2" eb="3">
      <t>コミ</t>
    </rPh>
    <rPh sb="4" eb="5">
      <t>マイ</t>
    </rPh>
    <rPh sb="6" eb="7">
      <t>カズ</t>
    </rPh>
    <phoneticPr fontId="2"/>
  </si>
  <si>
    <t>荷受日</t>
    <rPh sb="0" eb="2">
      <t>ニウケ</t>
    </rPh>
    <rPh sb="2" eb="3">
      <t>ビ</t>
    </rPh>
    <phoneticPr fontId="2"/>
  </si>
  <si>
    <t>総枚数</t>
    <rPh sb="0" eb="1">
      <t>ソウ</t>
    </rPh>
    <rPh sb="1" eb="3">
      <t>マイスウ</t>
    </rPh>
    <phoneticPr fontId="2"/>
  </si>
  <si>
    <t>頁計</t>
    <rPh sb="0" eb="1">
      <t>ページ</t>
    </rPh>
    <rPh sb="1" eb="2">
      <t>ケイ</t>
    </rPh>
    <phoneticPr fontId="2"/>
  </si>
  <si>
    <t>印刷会社</t>
    <rPh sb="0" eb="2">
      <t>インサツ</t>
    </rPh>
    <rPh sb="2" eb="4">
      <t>カイシャ</t>
    </rPh>
    <phoneticPr fontId="2"/>
  </si>
  <si>
    <t>読　売　新　聞</t>
    <rPh sb="0" eb="1">
      <t>ヨ</t>
    </rPh>
    <rPh sb="2" eb="3">
      <t>ウ</t>
    </rPh>
    <rPh sb="4" eb="5">
      <t>シン</t>
    </rPh>
    <rPh sb="6" eb="7">
      <t>ブン</t>
    </rPh>
    <phoneticPr fontId="2"/>
  </si>
  <si>
    <t>朝　日　新　聞</t>
    <rPh sb="0" eb="1">
      <t>アサ</t>
    </rPh>
    <rPh sb="2" eb="3">
      <t>ヒ</t>
    </rPh>
    <rPh sb="4" eb="5">
      <t>シン</t>
    </rPh>
    <rPh sb="6" eb="7">
      <t>ブン</t>
    </rPh>
    <phoneticPr fontId="2"/>
  </si>
  <si>
    <t>毎　日　新　聞</t>
    <rPh sb="0" eb="1">
      <t>マイ</t>
    </rPh>
    <rPh sb="2" eb="3">
      <t>ヒ</t>
    </rPh>
    <rPh sb="4" eb="5">
      <t>シン</t>
    </rPh>
    <rPh sb="6" eb="7">
      <t>ブン</t>
    </rPh>
    <phoneticPr fontId="2"/>
  </si>
  <si>
    <t>そ　の　他　新　聞</t>
    <rPh sb="4" eb="5">
      <t>タ</t>
    </rPh>
    <rPh sb="6" eb="7">
      <t>シン</t>
    </rPh>
    <rPh sb="8" eb="9">
      <t>ブン</t>
    </rPh>
    <phoneticPr fontId="2"/>
  </si>
  <si>
    <t>新聞銘柄</t>
    <rPh sb="0" eb="2">
      <t>シンブン</t>
    </rPh>
    <rPh sb="2" eb="4">
      <t>メイガラ</t>
    </rPh>
    <phoneticPr fontId="2"/>
  </si>
  <si>
    <t>鶴岡北</t>
    <rPh sb="0" eb="2">
      <t>ツルオカ</t>
    </rPh>
    <rPh sb="2" eb="3">
      <t>キタ</t>
    </rPh>
    <phoneticPr fontId="2"/>
  </si>
  <si>
    <t>鶴岡</t>
    <rPh sb="0" eb="2">
      <t>ツルオカ</t>
    </rPh>
    <phoneticPr fontId="2"/>
  </si>
  <si>
    <t>朝日鶴岡</t>
    <rPh sb="0" eb="2">
      <t>アサヒ</t>
    </rPh>
    <rPh sb="2" eb="4">
      <t>ツルオカ</t>
    </rPh>
    <phoneticPr fontId="2"/>
  </si>
  <si>
    <t>鶴</t>
    <rPh sb="0" eb="1">
      <t>ツル</t>
    </rPh>
    <phoneticPr fontId="2"/>
  </si>
  <si>
    <t>鶴岡南</t>
    <rPh sb="0" eb="2">
      <t>ツルオカ</t>
    </rPh>
    <rPh sb="2" eb="3">
      <t>ミナミ</t>
    </rPh>
    <phoneticPr fontId="2"/>
  </si>
  <si>
    <t>鶴岡西部</t>
    <rPh sb="0" eb="2">
      <t>ツルオカ</t>
    </rPh>
    <rPh sb="2" eb="4">
      <t>セイブ</t>
    </rPh>
    <phoneticPr fontId="2"/>
  </si>
  <si>
    <t>鶴岡西</t>
    <rPh sb="0" eb="2">
      <t>ツルオカ</t>
    </rPh>
    <rPh sb="2" eb="3">
      <t>ニシ</t>
    </rPh>
    <phoneticPr fontId="2"/>
  </si>
  <si>
    <t>岡</t>
    <rPh sb="0" eb="1">
      <t>オカ</t>
    </rPh>
    <phoneticPr fontId="2"/>
  </si>
  <si>
    <t>鶴岡東</t>
    <rPh sb="0" eb="2">
      <t>ツルオカ</t>
    </rPh>
    <rPh sb="2" eb="3">
      <t>ヒガシ</t>
    </rPh>
    <phoneticPr fontId="2"/>
  </si>
  <si>
    <t>市</t>
    <rPh sb="0" eb="1">
      <t>シ</t>
    </rPh>
    <phoneticPr fontId="2"/>
  </si>
  <si>
    <t>水沢</t>
    <rPh sb="0" eb="2">
      <t>ミズサワ</t>
    </rPh>
    <phoneticPr fontId="2"/>
  </si>
  <si>
    <t>小計</t>
    <rPh sb="0" eb="2">
      <t>ショウケイ</t>
    </rPh>
    <phoneticPr fontId="2"/>
  </si>
  <si>
    <t>東</t>
    <rPh sb="0" eb="1">
      <t>ヒガシ</t>
    </rPh>
    <phoneticPr fontId="2"/>
  </si>
  <si>
    <t>田</t>
    <rPh sb="0" eb="1">
      <t>タ</t>
    </rPh>
    <phoneticPr fontId="2"/>
  </si>
  <si>
    <t>三川町</t>
    <rPh sb="0" eb="2">
      <t>ミカワ</t>
    </rPh>
    <rPh sb="2" eb="3">
      <t>マチ</t>
    </rPh>
    <phoneticPr fontId="2"/>
  </si>
  <si>
    <t>郡</t>
    <rPh sb="0" eb="1">
      <t>グン</t>
    </rPh>
    <phoneticPr fontId="2"/>
  </si>
  <si>
    <t>酒</t>
    <rPh sb="0" eb="1">
      <t>サケ</t>
    </rPh>
    <phoneticPr fontId="2"/>
  </si>
  <si>
    <t>酒田</t>
    <rPh sb="0" eb="2">
      <t>サカタ</t>
    </rPh>
    <phoneticPr fontId="2"/>
  </si>
  <si>
    <t>酒田北部</t>
    <rPh sb="0" eb="2">
      <t>サカタ</t>
    </rPh>
    <rPh sb="2" eb="4">
      <t>ホクブ</t>
    </rPh>
    <phoneticPr fontId="2"/>
  </si>
  <si>
    <t>余目新堀</t>
    <rPh sb="0" eb="2">
      <t>アマルメ</t>
    </rPh>
    <rPh sb="2" eb="4">
      <t>ニイホリ</t>
    </rPh>
    <phoneticPr fontId="2"/>
  </si>
  <si>
    <t>酒田南部</t>
    <rPh sb="0" eb="2">
      <t>サカタ</t>
    </rPh>
    <rPh sb="2" eb="4">
      <t>ナンブ</t>
    </rPh>
    <phoneticPr fontId="2"/>
  </si>
  <si>
    <t>東根中央</t>
    <rPh sb="0" eb="2">
      <t>ヒガシネ</t>
    </rPh>
    <rPh sb="2" eb="4">
      <t>チュウオウ</t>
    </rPh>
    <phoneticPr fontId="2"/>
  </si>
  <si>
    <t>市町村</t>
    <rPh sb="0" eb="1">
      <t>シ</t>
    </rPh>
    <rPh sb="1" eb="3">
      <t>チョウソン</t>
    </rPh>
    <phoneticPr fontId="2"/>
  </si>
  <si>
    <t>遊佐町</t>
    <rPh sb="0" eb="3">
      <t>ユザマチ</t>
    </rPh>
    <phoneticPr fontId="2"/>
  </si>
  <si>
    <t>西</t>
    <rPh sb="0" eb="1">
      <t>ニシ</t>
    </rPh>
    <phoneticPr fontId="2"/>
  </si>
  <si>
    <t>新庄市・最上郡</t>
    <rPh sb="0" eb="3">
      <t>シンジョウシ</t>
    </rPh>
    <rPh sb="4" eb="6">
      <t>サイジョウ</t>
    </rPh>
    <rPh sb="6" eb="7">
      <t>グン</t>
    </rPh>
    <phoneticPr fontId="2"/>
  </si>
  <si>
    <t>新</t>
    <rPh sb="0" eb="1">
      <t>シン</t>
    </rPh>
    <phoneticPr fontId="2"/>
  </si>
  <si>
    <t>新庄</t>
    <rPh sb="0" eb="2">
      <t>シンジョウ</t>
    </rPh>
    <phoneticPr fontId="2"/>
  </si>
  <si>
    <t>読売新庄</t>
    <rPh sb="0" eb="2">
      <t>ヨミウリ</t>
    </rPh>
    <rPh sb="2" eb="4">
      <t>シンジョウ</t>
    </rPh>
    <phoneticPr fontId="2"/>
  </si>
  <si>
    <t>庄</t>
    <rPh sb="0" eb="1">
      <t>ショウ</t>
    </rPh>
    <phoneticPr fontId="2"/>
  </si>
  <si>
    <t>舟形町</t>
    <rPh sb="0" eb="3">
      <t>フナガタマチ</t>
    </rPh>
    <phoneticPr fontId="2"/>
  </si>
  <si>
    <t>最</t>
    <rPh sb="0" eb="1">
      <t>サイ</t>
    </rPh>
    <phoneticPr fontId="2"/>
  </si>
  <si>
    <t>真室川</t>
    <rPh sb="0" eb="3">
      <t>マムロガワ</t>
    </rPh>
    <phoneticPr fontId="2"/>
  </si>
  <si>
    <t>上</t>
    <rPh sb="0" eb="1">
      <t>カミ</t>
    </rPh>
    <phoneticPr fontId="2"/>
  </si>
  <si>
    <t>金山町</t>
    <rPh sb="0" eb="2">
      <t>カネヤマ</t>
    </rPh>
    <rPh sb="2" eb="3">
      <t>マチ</t>
    </rPh>
    <phoneticPr fontId="2"/>
  </si>
  <si>
    <t>鮭川村</t>
    <rPh sb="0" eb="3">
      <t>サケガワムラ</t>
    </rPh>
    <phoneticPr fontId="2"/>
  </si>
  <si>
    <t>最上町</t>
    <rPh sb="0" eb="2">
      <t>モガミ</t>
    </rPh>
    <rPh sb="2" eb="3">
      <t>マチ</t>
    </rPh>
    <phoneticPr fontId="2"/>
  </si>
  <si>
    <t>大蔵村</t>
    <rPh sb="0" eb="2">
      <t>オオクラ</t>
    </rPh>
    <rPh sb="2" eb="3">
      <t>ムラ</t>
    </rPh>
    <phoneticPr fontId="2"/>
  </si>
  <si>
    <t>戸沢村</t>
    <rPh sb="0" eb="3">
      <t>トザワムラ</t>
    </rPh>
    <phoneticPr fontId="2"/>
  </si>
  <si>
    <t>亀井田</t>
    <rPh sb="0" eb="2">
      <t>カメイ</t>
    </rPh>
    <rPh sb="2" eb="3">
      <t>タ</t>
    </rPh>
    <phoneticPr fontId="2"/>
  </si>
  <si>
    <t>合　　500</t>
    <rPh sb="0" eb="1">
      <t>ゴウ</t>
    </rPh>
    <phoneticPr fontId="2"/>
  </si>
  <si>
    <t>販売店名</t>
    <rPh sb="0" eb="2">
      <t>ハンバイ</t>
    </rPh>
    <rPh sb="2" eb="4">
      <t>テンメイ</t>
    </rPh>
    <phoneticPr fontId="2"/>
  </si>
  <si>
    <t>折込枚数</t>
    <rPh sb="0" eb="2">
      <t>オリコ</t>
    </rPh>
    <rPh sb="2" eb="4">
      <t>マイスウ</t>
    </rPh>
    <phoneticPr fontId="2"/>
  </si>
  <si>
    <t>長</t>
    <rPh sb="0" eb="1">
      <t>ナガ</t>
    </rPh>
    <phoneticPr fontId="2"/>
  </si>
  <si>
    <t>長井</t>
    <rPh sb="0" eb="2">
      <t>ナガイ</t>
    </rPh>
    <phoneticPr fontId="2"/>
  </si>
  <si>
    <t>読売長井</t>
    <rPh sb="0" eb="2">
      <t>ヨミウリ</t>
    </rPh>
    <rPh sb="2" eb="4">
      <t>ナガイ</t>
    </rPh>
    <phoneticPr fontId="2"/>
  </si>
  <si>
    <t>井</t>
    <rPh sb="0" eb="1">
      <t>イ</t>
    </rPh>
    <phoneticPr fontId="2"/>
  </si>
  <si>
    <t>朝日長井</t>
    <rPh sb="0" eb="2">
      <t>アサヒ</t>
    </rPh>
    <rPh sb="2" eb="4">
      <t>ナガイ</t>
    </rPh>
    <phoneticPr fontId="2"/>
  </si>
  <si>
    <t>白鷹町</t>
    <rPh sb="0" eb="3">
      <t>シラタカマチ</t>
    </rPh>
    <phoneticPr fontId="2"/>
  </si>
  <si>
    <t>白鷹</t>
    <rPh sb="0" eb="2">
      <t>シラタカ</t>
    </rPh>
    <phoneticPr fontId="2"/>
  </si>
  <si>
    <t>置</t>
    <rPh sb="0" eb="1">
      <t>チ</t>
    </rPh>
    <phoneticPr fontId="2"/>
  </si>
  <si>
    <t>小国町</t>
    <rPh sb="0" eb="2">
      <t>ショウコク</t>
    </rPh>
    <rPh sb="2" eb="3">
      <t>マチ</t>
    </rPh>
    <phoneticPr fontId="2"/>
  </si>
  <si>
    <t>賜</t>
    <rPh sb="0" eb="1">
      <t>タマワ</t>
    </rPh>
    <phoneticPr fontId="2"/>
  </si>
  <si>
    <t>飯豊町</t>
    <rPh sb="0" eb="3">
      <t>イイデマチ</t>
    </rPh>
    <phoneticPr fontId="2"/>
  </si>
  <si>
    <t>米沢市・南陽市・東置賜郡</t>
    <rPh sb="0" eb="3">
      <t>ヨネザワシ</t>
    </rPh>
    <rPh sb="4" eb="7">
      <t>ナンヨウシ</t>
    </rPh>
    <rPh sb="8" eb="11">
      <t>ヒガシオキタマ</t>
    </rPh>
    <rPh sb="11" eb="12">
      <t>グン</t>
    </rPh>
    <phoneticPr fontId="2"/>
  </si>
  <si>
    <t>米沢中央</t>
    <rPh sb="0" eb="2">
      <t>ヨネザワ</t>
    </rPh>
    <rPh sb="2" eb="4">
      <t>チュウオウ</t>
    </rPh>
    <phoneticPr fontId="2"/>
  </si>
  <si>
    <t>米沢</t>
    <rPh sb="0" eb="2">
      <t>ヨネザワ</t>
    </rPh>
    <phoneticPr fontId="2"/>
  </si>
  <si>
    <t>米沢西部</t>
    <rPh sb="0" eb="2">
      <t>ヨネザワ</t>
    </rPh>
    <rPh sb="2" eb="4">
      <t>セイブ</t>
    </rPh>
    <phoneticPr fontId="2"/>
  </si>
  <si>
    <t>米</t>
    <rPh sb="0" eb="1">
      <t>ヨネ</t>
    </rPh>
    <phoneticPr fontId="2"/>
  </si>
  <si>
    <t>米沢東部</t>
    <rPh sb="0" eb="2">
      <t>ヨネザワ</t>
    </rPh>
    <rPh sb="2" eb="4">
      <t>トウブ</t>
    </rPh>
    <phoneticPr fontId="2"/>
  </si>
  <si>
    <t>沢</t>
    <rPh sb="0" eb="1">
      <t>サワ</t>
    </rPh>
    <phoneticPr fontId="2"/>
  </si>
  <si>
    <t>米沢西</t>
    <rPh sb="0" eb="2">
      <t>ヨネザワ</t>
    </rPh>
    <rPh sb="2" eb="3">
      <t>ニシ</t>
    </rPh>
    <phoneticPr fontId="2"/>
  </si>
  <si>
    <t>関根</t>
    <rPh sb="0" eb="2">
      <t>セキネ</t>
    </rPh>
    <phoneticPr fontId="2"/>
  </si>
  <si>
    <t>米沢東</t>
    <rPh sb="0" eb="2">
      <t>ヨネザワ</t>
    </rPh>
    <rPh sb="2" eb="3">
      <t>ヒガシ</t>
    </rPh>
    <phoneticPr fontId="2"/>
  </si>
  <si>
    <t>南</t>
    <rPh sb="0" eb="1">
      <t>ミナミ</t>
    </rPh>
    <phoneticPr fontId="2"/>
  </si>
  <si>
    <t>赤湯</t>
    <rPh sb="0" eb="2">
      <t>アカユ</t>
    </rPh>
    <phoneticPr fontId="2"/>
  </si>
  <si>
    <t>陽</t>
    <rPh sb="0" eb="1">
      <t>ヨウ</t>
    </rPh>
    <phoneticPr fontId="2"/>
  </si>
  <si>
    <t>宮内</t>
    <rPh sb="0" eb="2">
      <t>ミヤウチ</t>
    </rPh>
    <phoneticPr fontId="2"/>
  </si>
  <si>
    <t>高畠町</t>
    <rPh sb="0" eb="2">
      <t>タカハタ</t>
    </rPh>
    <rPh sb="2" eb="3">
      <t>マチ</t>
    </rPh>
    <phoneticPr fontId="2"/>
  </si>
  <si>
    <t>川西町</t>
    <rPh sb="0" eb="2">
      <t>カワニシ</t>
    </rPh>
    <rPh sb="2" eb="3">
      <t>マチ</t>
    </rPh>
    <phoneticPr fontId="2"/>
  </si>
  <si>
    <t>東根市・村山市・尾花沢市・北村山郡</t>
    <rPh sb="0" eb="3">
      <t>ヒガシネシ</t>
    </rPh>
    <rPh sb="4" eb="7">
      <t>ムラヤマシ</t>
    </rPh>
    <rPh sb="8" eb="12">
      <t>オバナザワシ</t>
    </rPh>
    <rPh sb="13" eb="16">
      <t>キタムラヤマ</t>
    </rPh>
    <rPh sb="16" eb="17">
      <t>グン</t>
    </rPh>
    <phoneticPr fontId="2"/>
  </si>
  <si>
    <t>神町</t>
    <rPh sb="0" eb="2">
      <t>ジンマチ</t>
    </rPh>
    <phoneticPr fontId="2"/>
  </si>
  <si>
    <t>読売神町</t>
    <rPh sb="0" eb="2">
      <t>ヨミウリ</t>
    </rPh>
    <rPh sb="2" eb="4">
      <t>ジンマチ</t>
    </rPh>
    <phoneticPr fontId="2"/>
  </si>
  <si>
    <t>根</t>
    <rPh sb="0" eb="1">
      <t>ネ</t>
    </rPh>
    <phoneticPr fontId="2"/>
  </si>
  <si>
    <t>東根</t>
    <rPh sb="0" eb="2">
      <t>ヒガシネ</t>
    </rPh>
    <phoneticPr fontId="2"/>
  </si>
  <si>
    <t>読売東根</t>
    <rPh sb="0" eb="2">
      <t>ヨミウリ</t>
    </rPh>
    <rPh sb="2" eb="4">
      <t>ヒガシネ</t>
    </rPh>
    <phoneticPr fontId="2"/>
  </si>
  <si>
    <t>村</t>
    <rPh sb="0" eb="1">
      <t>ムラ</t>
    </rPh>
    <phoneticPr fontId="2"/>
  </si>
  <si>
    <t>村山</t>
    <rPh sb="0" eb="2">
      <t>ムラヤマ</t>
    </rPh>
    <phoneticPr fontId="2"/>
  </si>
  <si>
    <t>山</t>
    <rPh sb="0" eb="1">
      <t>ヤマ</t>
    </rPh>
    <phoneticPr fontId="2"/>
  </si>
  <si>
    <t>尾</t>
    <rPh sb="0" eb="1">
      <t>オ</t>
    </rPh>
    <phoneticPr fontId="2"/>
  </si>
  <si>
    <t>花</t>
    <rPh sb="0" eb="1">
      <t>ハナ</t>
    </rPh>
    <phoneticPr fontId="2"/>
  </si>
  <si>
    <t>北</t>
    <rPh sb="0" eb="1">
      <t>キタ</t>
    </rPh>
    <phoneticPr fontId="2"/>
  </si>
  <si>
    <t>大石田町</t>
    <rPh sb="0" eb="3">
      <t>オオイシダ</t>
    </rPh>
    <rPh sb="3" eb="4">
      <t>マチ</t>
    </rPh>
    <phoneticPr fontId="2"/>
  </si>
  <si>
    <t>天童市・寒河江市・東村山郡・西村山郡</t>
    <rPh sb="0" eb="3">
      <t>テンドウシ</t>
    </rPh>
    <rPh sb="4" eb="8">
      <t>サガエシ</t>
    </rPh>
    <rPh sb="9" eb="12">
      <t>ヒガシムラヤマ</t>
    </rPh>
    <rPh sb="12" eb="13">
      <t>グン</t>
    </rPh>
    <rPh sb="14" eb="17">
      <t>ニシムラヤマ</t>
    </rPh>
    <rPh sb="17" eb="18">
      <t>グン</t>
    </rPh>
    <phoneticPr fontId="2"/>
  </si>
  <si>
    <t>天</t>
    <rPh sb="0" eb="1">
      <t>テン</t>
    </rPh>
    <phoneticPr fontId="2"/>
  </si>
  <si>
    <t>天童北部</t>
    <rPh sb="0" eb="2">
      <t>テンドウ</t>
    </rPh>
    <rPh sb="2" eb="4">
      <t>ホクブ</t>
    </rPh>
    <phoneticPr fontId="2"/>
  </si>
  <si>
    <t>天童</t>
    <rPh sb="0" eb="1">
      <t>テン</t>
    </rPh>
    <rPh sb="1" eb="2">
      <t>ワラベ</t>
    </rPh>
    <phoneticPr fontId="2"/>
  </si>
  <si>
    <t>天童</t>
    <rPh sb="0" eb="2">
      <t>テンドウ</t>
    </rPh>
    <phoneticPr fontId="2"/>
  </si>
  <si>
    <t>童</t>
    <rPh sb="0" eb="1">
      <t>ワラベ</t>
    </rPh>
    <phoneticPr fontId="2"/>
  </si>
  <si>
    <t>寒</t>
    <rPh sb="0" eb="1">
      <t>カン</t>
    </rPh>
    <phoneticPr fontId="2"/>
  </si>
  <si>
    <t>寒河江</t>
    <rPh sb="0" eb="3">
      <t>サガエ</t>
    </rPh>
    <phoneticPr fontId="2"/>
  </si>
  <si>
    <t>山寒河江</t>
    <rPh sb="0" eb="1">
      <t>ヤマ</t>
    </rPh>
    <rPh sb="1" eb="4">
      <t>サガエ</t>
    </rPh>
    <phoneticPr fontId="2"/>
  </si>
  <si>
    <t>河</t>
    <rPh sb="0" eb="1">
      <t>カワ</t>
    </rPh>
    <phoneticPr fontId="2"/>
  </si>
  <si>
    <t>江</t>
    <rPh sb="0" eb="1">
      <t>エ</t>
    </rPh>
    <phoneticPr fontId="2"/>
  </si>
  <si>
    <t>販売店名</t>
    <rPh sb="0" eb="3">
      <t>ハンバイテン</t>
    </rPh>
    <rPh sb="3" eb="4">
      <t>ナ</t>
    </rPh>
    <phoneticPr fontId="2"/>
  </si>
  <si>
    <t>中山町</t>
    <rPh sb="0" eb="2">
      <t>ナカヤマ</t>
    </rPh>
    <rPh sb="2" eb="3">
      <t>マチ</t>
    </rPh>
    <phoneticPr fontId="2"/>
  </si>
  <si>
    <t>長崎</t>
    <rPh sb="0" eb="1">
      <t>チョウ</t>
    </rPh>
    <rPh sb="1" eb="2">
      <t>ザキ</t>
    </rPh>
    <phoneticPr fontId="2"/>
  </si>
  <si>
    <t>長崎</t>
    <rPh sb="0" eb="2">
      <t>ナガサキ</t>
    </rPh>
    <phoneticPr fontId="2"/>
  </si>
  <si>
    <t>山辺町</t>
    <rPh sb="0" eb="2">
      <t>ヤマノベ</t>
    </rPh>
    <rPh sb="2" eb="3">
      <t>マチ</t>
    </rPh>
    <phoneticPr fontId="2"/>
  </si>
  <si>
    <t>山辺</t>
    <rPh sb="0" eb="1">
      <t>ヤマ</t>
    </rPh>
    <rPh sb="1" eb="2">
      <t>ヘン</t>
    </rPh>
    <phoneticPr fontId="2"/>
  </si>
  <si>
    <t>山辺</t>
    <rPh sb="0" eb="2">
      <t>ヤマノベ</t>
    </rPh>
    <phoneticPr fontId="2"/>
  </si>
  <si>
    <t>河北町</t>
    <rPh sb="0" eb="2">
      <t>カホク</t>
    </rPh>
    <rPh sb="2" eb="3">
      <t>マチ</t>
    </rPh>
    <phoneticPr fontId="2"/>
  </si>
  <si>
    <t>大江町</t>
    <rPh sb="0" eb="2">
      <t>オオエ</t>
    </rPh>
    <rPh sb="2" eb="3">
      <t>マチ</t>
    </rPh>
    <phoneticPr fontId="2"/>
  </si>
  <si>
    <t>朝日町</t>
    <rPh sb="0" eb="2">
      <t>アサヒ</t>
    </rPh>
    <rPh sb="2" eb="3">
      <t>マチ</t>
    </rPh>
    <phoneticPr fontId="2"/>
  </si>
  <si>
    <t>西川町</t>
    <rPh sb="0" eb="2">
      <t>ニシカワ</t>
    </rPh>
    <rPh sb="2" eb="3">
      <t>マチ</t>
    </rPh>
    <phoneticPr fontId="2"/>
  </si>
  <si>
    <t>山形市・上山市</t>
    <rPh sb="0" eb="3">
      <t>ヤマガタシ</t>
    </rPh>
    <rPh sb="4" eb="5">
      <t>カミ</t>
    </rPh>
    <rPh sb="5" eb="6">
      <t>ヤマ</t>
    </rPh>
    <rPh sb="6" eb="7">
      <t>シ</t>
    </rPh>
    <phoneticPr fontId="2"/>
  </si>
  <si>
    <t>広     告     主     名</t>
    <rPh sb="0" eb="1">
      <t>ヒロ</t>
    </rPh>
    <rPh sb="6" eb="7">
      <t>コク</t>
    </rPh>
    <rPh sb="12" eb="13">
      <t>ヌシ</t>
    </rPh>
    <rPh sb="18" eb="19">
      <t>ナ</t>
    </rPh>
    <phoneticPr fontId="2"/>
  </si>
  <si>
    <t>中央</t>
    <rPh sb="0" eb="2">
      <t>チュウオウ</t>
    </rPh>
    <phoneticPr fontId="2"/>
  </si>
  <si>
    <t>河北</t>
    <rPh sb="0" eb="2">
      <t>カホク</t>
    </rPh>
    <phoneticPr fontId="2"/>
  </si>
  <si>
    <t>山形</t>
    <rPh sb="0" eb="2">
      <t>ヤマガタ</t>
    </rPh>
    <phoneticPr fontId="2"/>
  </si>
  <si>
    <t>南部</t>
    <rPh sb="0" eb="2">
      <t>ナンブ</t>
    </rPh>
    <phoneticPr fontId="2"/>
  </si>
  <si>
    <t>北部</t>
    <rPh sb="0" eb="2">
      <t>ホクブ</t>
    </rPh>
    <phoneticPr fontId="2"/>
  </si>
  <si>
    <t>読売中央</t>
    <rPh sb="0" eb="2">
      <t>ヨミウリ</t>
    </rPh>
    <rPh sb="2" eb="4">
      <t>チュウオウ</t>
    </rPh>
    <phoneticPr fontId="2"/>
  </si>
  <si>
    <t>西部</t>
    <rPh sb="0" eb="2">
      <t>セイブ</t>
    </rPh>
    <phoneticPr fontId="2"/>
  </si>
  <si>
    <t>大野目</t>
    <rPh sb="0" eb="1">
      <t>ダイ</t>
    </rPh>
    <rPh sb="1" eb="2">
      <t>ノ</t>
    </rPh>
    <rPh sb="2" eb="3">
      <t>メ</t>
    </rPh>
    <phoneticPr fontId="2"/>
  </si>
  <si>
    <t>朝日西部</t>
    <rPh sb="0" eb="2">
      <t>アサヒ</t>
    </rPh>
    <rPh sb="2" eb="3">
      <t>ニシ</t>
    </rPh>
    <rPh sb="3" eb="4">
      <t>ブ</t>
    </rPh>
    <phoneticPr fontId="2"/>
  </si>
  <si>
    <t>蔵王</t>
    <rPh sb="0" eb="2">
      <t>ザオウ</t>
    </rPh>
    <phoneticPr fontId="2"/>
  </si>
  <si>
    <t>朝日南部</t>
    <rPh sb="0" eb="2">
      <t>アサヒ</t>
    </rPh>
    <rPh sb="2" eb="4">
      <t>ナンブ</t>
    </rPh>
    <phoneticPr fontId="2"/>
  </si>
  <si>
    <t>形</t>
    <rPh sb="0" eb="1">
      <t>カタチ</t>
    </rPh>
    <phoneticPr fontId="2"/>
  </si>
  <si>
    <t>芸工大前</t>
    <rPh sb="0" eb="3">
      <t>ゲイコウダイ</t>
    </rPh>
    <rPh sb="3" eb="4">
      <t>マエ</t>
    </rPh>
    <phoneticPr fontId="2"/>
  </si>
  <si>
    <t>元木</t>
    <rPh sb="0" eb="2">
      <t>モトキ</t>
    </rPh>
    <phoneticPr fontId="2"/>
  </si>
  <si>
    <t>西山形</t>
    <rPh sb="0" eb="1">
      <t>ニシ</t>
    </rPh>
    <rPh sb="1" eb="3">
      <t>ヤマガタ</t>
    </rPh>
    <phoneticPr fontId="2"/>
  </si>
  <si>
    <t>北山形</t>
    <rPh sb="0" eb="1">
      <t>キタ</t>
    </rPh>
    <rPh sb="1" eb="3">
      <t>ヤマガタ</t>
    </rPh>
    <phoneticPr fontId="2"/>
  </si>
  <si>
    <t>上山</t>
    <rPh sb="0" eb="2">
      <t>カミヤマ</t>
    </rPh>
    <phoneticPr fontId="2"/>
  </si>
  <si>
    <t>毎日上山</t>
    <rPh sb="0" eb="2">
      <t>マイニチ</t>
    </rPh>
    <rPh sb="2" eb="4">
      <t>カミヤマ</t>
    </rPh>
    <phoneticPr fontId="2"/>
  </si>
  <si>
    <t>山形新聞</t>
    <rPh sb="0" eb="2">
      <t>ヤマガタ</t>
    </rPh>
    <rPh sb="2" eb="4">
      <t>シンブン</t>
    </rPh>
    <phoneticPr fontId="2"/>
  </si>
  <si>
    <t>読売新聞</t>
    <rPh sb="0" eb="2">
      <t>ヨミウリ</t>
    </rPh>
    <rPh sb="2" eb="4">
      <t>シンブン</t>
    </rPh>
    <phoneticPr fontId="2"/>
  </si>
  <si>
    <t>朝日新聞</t>
    <rPh sb="0" eb="2">
      <t>アサヒ</t>
    </rPh>
    <rPh sb="2" eb="4">
      <t>シンブン</t>
    </rPh>
    <phoneticPr fontId="2"/>
  </si>
  <si>
    <t>毎日新聞</t>
    <rPh sb="0" eb="2">
      <t>マイニチ</t>
    </rPh>
    <rPh sb="2" eb="4">
      <t>シンブン</t>
    </rPh>
    <phoneticPr fontId="2"/>
  </si>
  <si>
    <t>河北新報</t>
    <rPh sb="0" eb="2">
      <t>カホク</t>
    </rPh>
    <rPh sb="2" eb="4">
      <t>シンポウ</t>
    </rPh>
    <phoneticPr fontId="2"/>
  </si>
  <si>
    <t>日本経済</t>
    <rPh sb="0" eb="2">
      <t>ニホン</t>
    </rPh>
    <rPh sb="2" eb="4">
      <t>ケイザイ</t>
    </rPh>
    <phoneticPr fontId="2"/>
  </si>
  <si>
    <t>読尾花沢</t>
    <rPh sb="0" eb="1">
      <t>ドク</t>
    </rPh>
    <rPh sb="1" eb="2">
      <t>オ</t>
    </rPh>
    <rPh sb="2" eb="3">
      <t>ハナ</t>
    </rPh>
    <rPh sb="3" eb="4">
      <t>サワ</t>
    </rPh>
    <phoneticPr fontId="2"/>
  </si>
  <si>
    <t>読糠野目</t>
    <rPh sb="0" eb="1">
      <t>ドク</t>
    </rPh>
    <rPh sb="1" eb="2">
      <t>ヌカ</t>
    </rPh>
    <rPh sb="2" eb="3">
      <t>ノ</t>
    </rPh>
    <rPh sb="3" eb="4">
      <t>メ</t>
    </rPh>
    <phoneticPr fontId="2"/>
  </si>
  <si>
    <t>山新小国</t>
    <rPh sb="0" eb="1">
      <t>ヤマ</t>
    </rPh>
    <rPh sb="1" eb="2">
      <t>シン</t>
    </rPh>
    <rPh sb="2" eb="3">
      <t>ショウ</t>
    </rPh>
    <rPh sb="3" eb="4">
      <t>クニ</t>
    </rPh>
    <phoneticPr fontId="2"/>
  </si>
  <si>
    <t>・山新東根中央＝河北町山王地区を含む。　　　・山新尾花沢＝村山市五十沢地区を含む。</t>
    <rPh sb="1" eb="2">
      <t>ヤマ</t>
    </rPh>
    <rPh sb="2" eb="3">
      <t>シン</t>
    </rPh>
    <rPh sb="3" eb="4">
      <t>ヒガシ</t>
    </rPh>
    <rPh sb="4" eb="5">
      <t>ネ</t>
    </rPh>
    <rPh sb="5" eb="7">
      <t>チュウオウ</t>
    </rPh>
    <rPh sb="8" eb="11">
      <t>カホクチョウ</t>
    </rPh>
    <rPh sb="11" eb="12">
      <t>サン</t>
    </rPh>
    <rPh sb="12" eb="13">
      <t>オウ</t>
    </rPh>
    <rPh sb="13" eb="15">
      <t>チク</t>
    </rPh>
    <rPh sb="16" eb="17">
      <t>フク</t>
    </rPh>
    <rPh sb="25" eb="27">
      <t>オバナ</t>
    </rPh>
    <rPh sb="27" eb="28">
      <t>サワ</t>
    </rPh>
    <rPh sb="29" eb="32">
      <t>ムラヤマシ</t>
    </rPh>
    <rPh sb="32" eb="34">
      <t>ゴジュウ</t>
    </rPh>
    <rPh sb="34" eb="35">
      <t>サワ</t>
    </rPh>
    <rPh sb="35" eb="37">
      <t>チク</t>
    </rPh>
    <rPh sb="38" eb="39">
      <t>フク</t>
    </rPh>
    <phoneticPr fontId="2"/>
  </si>
  <si>
    <t>長井市・西置賜郡</t>
    <rPh sb="0" eb="3">
      <t>ナガイシ</t>
    </rPh>
    <rPh sb="4" eb="7">
      <t>ニシオキタマ</t>
    </rPh>
    <rPh sb="7" eb="8">
      <t>グン</t>
    </rPh>
    <phoneticPr fontId="2"/>
  </si>
  <si>
    <t>朝日余目</t>
    <rPh sb="0" eb="2">
      <t>アサヒ</t>
    </rPh>
    <rPh sb="2" eb="4">
      <t>アマルメ</t>
    </rPh>
    <phoneticPr fontId="2"/>
  </si>
  <si>
    <t>山  形  新  聞</t>
    <rPh sb="0" eb="1">
      <t>ヤマ</t>
    </rPh>
    <rPh sb="3" eb="4">
      <t>ガタ</t>
    </rPh>
    <rPh sb="6" eb="7">
      <t>シン</t>
    </rPh>
    <rPh sb="9" eb="10">
      <t>ブン</t>
    </rPh>
    <phoneticPr fontId="2"/>
  </si>
  <si>
    <t>読  売  新　聞</t>
    <rPh sb="0" eb="1">
      <t>ヨ</t>
    </rPh>
    <rPh sb="3" eb="4">
      <t>ウ</t>
    </rPh>
    <rPh sb="6" eb="7">
      <t>シン</t>
    </rPh>
    <rPh sb="8" eb="9">
      <t>ブン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</si>
  <si>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</si>
  <si>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</si>
  <si>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</si>
  <si>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山新赤湯</t>
    <rPh sb="0" eb="2">
      <t>ヤマシン</t>
    </rPh>
    <rPh sb="2" eb="4">
      <t>アカユ</t>
    </rPh>
    <phoneticPr fontId="2"/>
  </si>
  <si>
    <t>庄内町</t>
    <rPh sb="0" eb="3">
      <t>ショウナイチョウ</t>
    </rPh>
    <phoneticPr fontId="2"/>
  </si>
  <si>
    <t>東田川郡</t>
    <rPh sb="0" eb="1">
      <t>ヒガシ</t>
    </rPh>
    <rPh sb="1" eb="2">
      <t>タ</t>
    </rPh>
    <rPh sb="2" eb="3">
      <t>カワ</t>
    </rPh>
    <rPh sb="3" eb="4">
      <t>グン</t>
    </rPh>
    <phoneticPr fontId="2"/>
  </si>
  <si>
    <t xml:space="preserve"> （加茂250）</t>
    <rPh sb="2" eb="4">
      <t>カモ</t>
    </rPh>
    <phoneticPr fontId="2"/>
  </si>
  <si>
    <t xml:space="preserve"> （羽黒150）</t>
    <rPh sb="2" eb="4">
      <t>ハグロ</t>
    </rPh>
    <phoneticPr fontId="2"/>
  </si>
  <si>
    <t>飽海郡</t>
    <rPh sb="0" eb="1">
      <t>ア</t>
    </rPh>
    <rPh sb="1" eb="2">
      <t>ウミ</t>
    </rPh>
    <rPh sb="2" eb="3">
      <t>グン</t>
    </rPh>
    <phoneticPr fontId="2"/>
  </si>
  <si>
    <t>新庄泉田</t>
    <rPh sb="0" eb="2">
      <t>シンジョウ</t>
    </rPh>
    <rPh sb="2" eb="4">
      <t>イズミダ</t>
    </rPh>
    <phoneticPr fontId="2"/>
  </si>
  <si>
    <t>・山新西大塚＝毎日西大塚分を含む。　　　・朝日西大塚は朝日長井扱い。</t>
    <phoneticPr fontId="2"/>
  </si>
  <si>
    <t>南陽</t>
    <rPh sb="0" eb="2">
      <t>ナンヨウ</t>
    </rPh>
    <phoneticPr fontId="2"/>
  </si>
  <si>
    <t>南陽宮内</t>
    <rPh sb="0" eb="2">
      <t>ナンヨウ</t>
    </rPh>
    <rPh sb="2" eb="4">
      <t>クナイ</t>
    </rPh>
    <phoneticPr fontId="2"/>
  </si>
  <si>
    <t>酒田市・東田川郡・飽海郡</t>
    <rPh sb="0" eb="2">
      <t>サカタ</t>
    </rPh>
    <rPh sb="2" eb="3">
      <t>シ</t>
    </rPh>
    <rPh sb="4" eb="8">
      <t>ヒガシタガワグン</t>
    </rPh>
    <rPh sb="9" eb="11">
      <t>アクミ</t>
    </rPh>
    <rPh sb="11" eb="12">
      <t>グン</t>
    </rPh>
    <phoneticPr fontId="2"/>
  </si>
  <si>
    <t>鶴岡市</t>
    <rPh sb="0" eb="2">
      <t>ツルオカ</t>
    </rPh>
    <rPh sb="2" eb="3">
      <t>シ</t>
    </rPh>
    <phoneticPr fontId="2"/>
  </si>
  <si>
    <t xml:space="preserve"> （羽黒100）</t>
    <rPh sb="2" eb="4">
      <t>ハグロ</t>
    </rPh>
    <phoneticPr fontId="2"/>
  </si>
  <si>
    <t xml:space="preserve"> （櫛引100）</t>
    <rPh sb="2" eb="3">
      <t>クシ</t>
    </rPh>
    <rPh sb="3" eb="4">
      <t>ヒ</t>
    </rPh>
    <phoneticPr fontId="2"/>
  </si>
  <si>
    <t>読売東部</t>
    <rPh sb="0" eb="2">
      <t>ヨミウリ</t>
    </rPh>
    <rPh sb="2" eb="4">
      <t>トウブ</t>
    </rPh>
    <phoneticPr fontId="2"/>
  </si>
  <si>
    <t>・山新狩川＝庄内町南野、清川を取扱。　　・毎日余目＝庄内町立川を取扱。</t>
    <rPh sb="1" eb="2">
      <t>ヤマ</t>
    </rPh>
    <rPh sb="2" eb="3">
      <t>シン</t>
    </rPh>
    <rPh sb="3" eb="4">
      <t>カリ</t>
    </rPh>
    <rPh sb="4" eb="5">
      <t>カワ</t>
    </rPh>
    <rPh sb="6" eb="9">
      <t>ショウナイチョウ</t>
    </rPh>
    <rPh sb="9" eb="11">
      <t>ミナミノ</t>
    </rPh>
    <rPh sb="12" eb="14">
      <t>キヨカワ</t>
    </rPh>
    <phoneticPr fontId="2"/>
  </si>
  <si>
    <t>東部</t>
    <rPh sb="0" eb="2">
      <t>トウブ</t>
    </rPh>
    <phoneticPr fontId="2"/>
  </si>
  <si>
    <t>複</t>
    <rPh sb="0" eb="1">
      <t>フク</t>
    </rPh>
    <phoneticPr fontId="2"/>
  </si>
  <si>
    <t>白岩</t>
    <rPh sb="0" eb="2">
      <t>シライワ</t>
    </rPh>
    <phoneticPr fontId="2"/>
  </si>
  <si>
    <t>左沢</t>
    <rPh sb="0" eb="2">
      <t>アテラザワ</t>
    </rPh>
    <phoneticPr fontId="2"/>
  </si>
  <si>
    <t>宮宿</t>
    <rPh sb="0" eb="1">
      <t>ミヤ</t>
    </rPh>
    <rPh sb="1" eb="2">
      <t>ヤド</t>
    </rPh>
    <phoneticPr fontId="2"/>
  </si>
  <si>
    <t>西川</t>
    <rPh sb="0" eb="2">
      <t>ニシカワ</t>
    </rPh>
    <phoneticPr fontId="2"/>
  </si>
  <si>
    <t>合</t>
    <rPh sb="0" eb="1">
      <t>ゴウ</t>
    </rPh>
    <phoneticPr fontId="2"/>
  </si>
  <si>
    <r>
      <t>長崎</t>
    </r>
    <r>
      <rPr>
        <sz val="10"/>
        <rFont val="ＭＳ Ｐ明朝"/>
        <family val="1"/>
        <charset val="128"/>
      </rPr>
      <t>寺津蔵増</t>
    </r>
    <rPh sb="0" eb="2">
      <t>ナガサキ</t>
    </rPh>
    <rPh sb="2" eb="4">
      <t>テラズ</t>
    </rPh>
    <rPh sb="4" eb="6">
      <t>クラゾウ</t>
    </rPh>
    <phoneticPr fontId="2"/>
  </si>
  <si>
    <t>◎｢合」・「複｣は、合売店、複合店です。山新・読売・朝日・毎日・産経の合売、複合です。</t>
  </si>
  <si>
    <t>◎｢合」・「複｣は、合売店、複合店です。山新・読売・朝日・毎日・産経の合売、複合です。</t>
    <rPh sb="2" eb="3">
      <t>ア</t>
    </rPh>
    <rPh sb="6" eb="7">
      <t>フク</t>
    </rPh>
    <rPh sb="10" eb="11">
      <t>ア</t>
    </rPh>
    <rPh sb="11" eb="12">
      <t>ウ</t>
    </rPh>
    <rPh sb="12" eb="13">
      <t>ミセ</t>
    </rPh>
    <rPh sb="14" eb="16">
      <t>フクゴウ</t>
    </rPh>
    <rPh sb="16" eb="17">
      <t>ミセ</t>
    </rPh>
    <rPh sb="20" eb="21">
      <t>ヤマ</t>
    </rPh>
    <rPh sb="21" eb="22">
      <t>シン</t>
    </rPh>
    <rPh sb="23" eb="25">
      <t>ヨミウリ</t>
    </rPh>
    <rPh sb="26" eb="28">
      <t>アサヒ</t>
    </rPh>
    <rPh sb="29" eb="31">
      <t>マイニチ</t>
    </rPh>
    <rPh sb="32" eb="34">
      <t>サンケイ</t>
    </rPh>
    <rPh sb="35" eb="36">
      <t>ア</t>
    </rPh>
    <rPh sb="36" eb="37">
      <t>ウ</t>
    </rPh>
    <rPh sb="38" eb="40">
      <t>フクゴウ</t>
    </rPh>
    <phoneticPr fontId="2"/>
  </si>
  <si>
    <r>
      <t>大石田</t>
    </r>
    <r>
      <rPr>
        <sz val="9"/>
        <rFont val="ＭＳ Ｐ明朝"/>
        <family val="1"/>
        <charset val="128"/>
      </rPr>
      <t/>
    </r>
    <rPh sb="0" eb="3">
      <t>オオイシダ</t>
    </rPh>
    <phoneticPr fontId="2"/>
  </si>
  <si>
    <r>
      <t>亀井田</t>
    </r>
    <r>
      <rPr>
        <sz val="9"/>
        <rFont val="ＭＳ Ｐ明朝"/>
        <family val="1"/>
        <charset val="128"/>
      </rPr>
      <t/>
    </r>
    <rPh sb="0" eb="2">
      <t>カメイ</t>
    </rPh>
    <rPh sb="2" eb="3">
      <t>タ</t>
    </rPh>
    <phoneticPr fontId="2"/>
  </si>
  <si>
    <t>和田</t>
    <rPh sb="0" eb="2">
      <t>ワダ</t>
    </rPh>
    <phoneticPr fontId="2"/>
  </si>
  <si>
    <t>西大塚</t>
    <rPh sb="0" eb="3">
      <t>ニシオオツカ</t>
    </rPh>
    <phoneticPr fontId="2"/>
  </si>
  <si>
    <t>今泉</t>
    <rPh sb="0" eb="2">
      <t>イマイズミ</t>
    </rPh>
    <phoneticPr fontId="2"/>
  </si>
  <si>
    <t>小国</t>
    <rPh sb="0" eb="2">
      <t>ショウコク</t>
    </rPh>
    <phoneticPr fontId="2"/>
  </si>
  <si>
    <t>萩生</t>
    <rPh sb="0" eb="2">
      <t>ハギュウ</t>
    </rPh>
    <phoneticPr fontId="2"/>
  </si>
  <si>
    <t xml:space="preserve"> 椿</t>
    <rPh sb="1" eb="2">
      <t>ツバキ</t>
    </rPh>
    <phoneticPr fontId="2"/>
  </si>
  <si>
    <t>金山</t>
    <rPh sb="0" eb="2">
      <t>カネヤマ</t>
    </rPh>
    <phoneticPr fontId="2"/>
  </si>
  <si>
    <t>清水</t>
    <rPh sb="0" eb="2">
      <t>シミズ</t>
    </rPh>
    <phoneticPr fontId="2"/>
  </si>
  <si>
    <t>最上</t>
    <rPh sb="0" eb="2">
      <t>サイジョウ</t>
    </rPh>
    <phoneticPr fontId="2"/>
  </si>
  <si>
    <t>大堀</t>
    <rPh sb="0" eb="2">
      <t>オオホリ</t>
    </rPh>
    <phoneticPr fontId="2"/>
  </si>
  <si>
    <t>遊佐</t>
    <rPh sb="0" eb="2">
      <t>ユザ</t>
    </rPh>
    <phoneticPr fontId="2"/>
  </si>
  <si>
    <t>吹浦</t>
    <rPh sb="0" eb="2">
      <t>フクラ</t>
    </rPh>
    <phoneticPr fontId="2"/>
  </si>
  <si>
    <t>湯野浜</t>
    <rPh sb="0" eb="2">
      <t>ユノ</t>
    </rPh>
    <rPh sb="2" eb="3">
      <t>ハマ</t>
    </rPh>
    <phoneticPr fontId="2"/>
  </si>
  <si>
    <t>三　　　瀬</t>
    <rPh sb="0" eb="1">
      <t>３</t>
    </rPh>
    <rPh sb="4" eb="5">
      <t>セ</t>
    </rPh>
    <phoneticPr fontId="2"/>
  </si>
  <si>
    <t>山戸</t>
    <rPh sb="0" eb="1">
      <t>ヤマ</t>
    </rPh>
    <rPh sb="1" eb="2">
      <t>ト</t>
    </rPh>
    <phoneticPr fontId="2"/>
  </si>
  <si>
    <t>真室川町</t>
    <rPh sb="0" eb="3">
      <t>マムロガワ</t>
    </rPh>
    <rPh sb="3" eb="4">
      <t>マチ</t>
    </rPh>
    <phoneticPr fontId="2"/>
  </si>
  <si>
    <r>
      <t>　　　山新販売㈱　　</t>
    </r>
    <r>
      <rPr>
        <b/>
        <i/>
        <sz val="18"/>
        <rFont val="ＭＳ Ｐゴシック"/>
        <family val="3"/>
        <charset val="128"/>
      </rPr>
      <t>山新折込センター</t>
    </r>
    <rPh sb="3" eb="4">
      <t>ヤマ</t>
    </rPh>
    <rPh sb="5" eb="7">
      <t>ハンバイ</t>
    </rPh>
    <rPh sb="10" eb="11">
      <t>ヤマ</t>
    </rPh>
    <rPh sb="11" eb="12">
      <t>シン</t>
    </rPh>
    <rPh sb="12" eb="14">
      <t>オリコミ</t>
    </rPh>
    <phoneticPr fontId="2"/>
  </si>
  <si>
    <t>鶴岡東部</t>
    <rPh sb="0" eb="2">
      <t>ツルオカ</t>
    </rPh>
    <rPh sb="2" eb="4">
      <t>トウブ</t>
    </rPh>
    <phoneticPr fontId="2"/>
  </si>
  <si>
    <t>村山西部</t>
    <rPh sb="0" eb="2">
      <t>ムラヤマ</t>
    </rPh>
    <rPh sb="2" eb="3">
      <t>ニシ</t>
    </rPh>
    <rPh sb="3" eb="4">
      <t>ブ</t>
    </rPh>
    <phoneticPr fontId="2"/>
  </si>
  <si>
    <t>枚　数</t>
    <rPh sb="0" eb="1">
      <t>マイ</t>
    </rPh>
    <rPh sb="2" eb="3">
      <t>カズ</t>
    </rPh>
    <phoneticPr fontId="2"/>
  </si>
  <si>
    <t>・この一覧は市郡別に折込枚数を表示しておりますが、行政区域と販売店の管轄区域が一致しない地区もあります。</t>
    <rPh sb="3" eb="5">
      <t>イチラン</t>
    </rPh>
    <rPh sb="6" eb="7">
      <t>シ</t>
    </rPh>
    <rPh sb="7" eb="8">
      <t>グン</t>
    </rPh>
    <rPh sb="8" eb="9">
      <t>ベツ</t>
    </rPh>
    <rPh sb="10" eb="12">
      <t>オリコミ</t>
    </rPh>
    <rPh sb="12" eb="14">
      <t>マイスウ</t>
    </rPh>
    <rPh sb="15" eb="17">
      <t>ヒョウジ</t>
    </rPh>
    <rPh sb="25" eb="27">
      <t>ギョウセイ</t>
    </rPh>
    <rPh sb="27" eb="29">
      <t>クイキ</t>
    </rPh>
    <rPh sb="30" eb="32">
      <t>ハンバイ</t>
    </rPh>
    <rPh sb="32" eb="33">
      <t>テン</t>
    </rPh>
    <rPh sb="34" eb="36">
      <t>カンカツ</t>
    </rPh>
    <rPh sb="36" eb="38">
      <t>クイキ</t>
    </rPh>
    <rPh sb="39" eb="41">
      <t>イッチ</t>
    </rPh>
    <rPh sb="44" eb="46">
      <t>チク</t>
    </rPh>
    <phoneticPr fontId="2"/>
  </si>
  <si>
    <t>・朝日余目＝鶴岡市藤島と庄内町立川を取扱。産経の枚数含む</t>
    <rPh sb="21" eb="23">
      <t>サンケイ</t>
    </rPh>
    <rPh sb="24" eb="26">
      <t>マイスウ</t>
    </rPh>
    <rPh sb="26" eb="27">
      <t>フク</t>
    </rPh>
    <phoneticPr fontId="2"/>
  </si>
  <si>
    <t>・山新糠野目＝川西町吉島地区を含む。</t>
    <rPh sb="1" eb="2">
      <t>ヤマ</t>
    </rPh>
    <rPh sb="2" eb="3">
      <t>シン</t>
    </rPh>
    <rPh sb="3" eb="4">
      <t>ヌカ</t>
    </rPh>
    <rPh sb="4" eb="5">
      <t>ノ</t>
    </rPh>
    <rPh sb="5" eb="6">
      <t>メ</t>
    </rPh>
    <rPh sb="7" eb="9">
      <t>カワニシ</t>
    </rPh>
    <rPh sb="9" eb="10">
      <t>マチ</t>
    </rPh>
    <rPh sb="10" eb="11">
      <t>キチ</t>
    </rPh>
    <rPh sb="11" eb="12">
      <t>シマ</t>
    </rPh>
    <rPh sb="12" eb="14">
      <t>チク</t>
    </rPh>
    <rPh sb="15" eb="16">
      <t>フク</t>
    </rPh>
    <phoneticPr fontId="2"/>
  </si>
  <si>
    <t>山米沢西</t>
    <rPh sb="0" eb="1">
      <t>ヤマ</t>
    </rPh>
    <rPh sb="1" eb="3">
      <t>ヨネザワ</t>
    </rPh>
    <rPh sb="3" eb="4">
      <t>ニシ</t>
    </rPh>
    <phoneticPr fontId="2"/>
  </si>
  <si>
    <t>山米沢東</t>
    <rPh sb="0" eb="1">
      <t>ヤマ</t>
    </rPh>
    <rPh sb="1" eb="3">
      <t>ヨネザワ</t>
    </rPh>
    <rPh sb="3" eb="4">
      <t>ヒガシ</t>
    </rPh>
    <phoneticPr fontId="2"/>
  </si>
  <si>
    <t>山米沢中</t>
    <rPh sb="0" eb="1">
      <t>ヤマ</t>
    </rPh>
    <rPh sb="1" eb="3">
      <t>ヨネザワ</t>
    </rPh>
    <rPh sb="3" eb="4">
      <t>ナカ</t>
    </rPh>
    <phoneticPr fontId="2"/>
  </si>
  <si>
    <t>折　込　広　告　件　名</t>
    <rPh sb="0" eb="1">
      <t>オリ</t>
    </rPh>
    <rPh sb="2" eb="3">
      <t>コミ</t>
    </rPh>
    <rPh sb="4" eb="5">
      <t>ヒロ</t>
    </rPh>
    <rPh sb="6" eb="7">
      <t>コク</t>
    </rPh>
    <rPh sb="8" eb="9">
      <t>ケン</t>
    </rPh>
    <rPh sb="10" eb="11">
      <t>メイ</t>
    </rPh>
    <phoneticPr fontId="2"/>
  </si>
  <si>
    <t>天童南</t>
    <rPh sb="0" eb="2">
      <t>テンドウ</t>
    </rPh>
    <rPh sb="2" eb="3">
      <t>ミナミ</t>
    </rPh>
    <phoneticPr fontId="2"/>
  </si>
  <si>
    <t>◎日本新聞協会加盟新聞社の新聞折込広告枚数表については、各販売店からの申告枚数により作成したものです。</t>
    <rPh sb="1" eb="3">
      <t>ニホン</t>
    </rPh>
    <rPh sb="3" eb="5">
      <t>シンブン</t>
    </rPh>
    <rPh sb="5" eb="7">
      <t>キョウカイ</t>
    </rPh>
    <rPh sb="7" eb="9">
      <t>カメイ</t>
    </rPh>
    <rPh sb="9" eb="11">
      <t>シンブン</t>
    </rPh>
    <rPh sb="11" eb="12">
      <t>シャ</t>
    </rPh>
    <rPh sb="13" eb="15">
      <t>シンブン</t>
    </rPh>
    <rPh sb="15" eb="17">
      <t>オリコミ</t>
    </rPh>
    <rPh sb="17" eb="19">
      <t>コウコク</t>
    </rPh>
    <rPh sb="19" eb="21">
      <t>マイスウ</t>
    </rPh>
    <rPh sb="21" eb="22">
      <t>ヒョウ</t>
    </rPh>
    <rPh sb="28" eb="29">
      <t>カク</t>
    </rPh>
    <rPh sb="29" eb="31">
      <t>ハンバイ</t>
    </rPh>
    <rPh sb="31" eb="32">
      <t>テン</t>
    </rPh>
    <rPh sb="35" eb="37">
      <t>シンコク</t>
    </rPh>
    <rPh sb="37" eb="39">
      <t>マイスウ</t>
    </rPh>
    <rPh sb="42" eb="44">
      <t>サクセイ</t>
    </rPh>
    <phoneticPr fontId="2"/>
  </si>
  <si>
    <t>山形嶋</t>
    <rPh sb="0" eb="3">
      <t>ヤマガタシマ</t>
    </rPh>
    <phoneticPr fontId="2"/>
  </si>
  <si>
    <t>山形中央</t>
    <rPh sb="0" eb="2">
      <t>ヤマガタ</t>
    </rPh>
    <rPh sb="2" eb="4">
      <t>チュウオウ</t>
    </rPh>
    <phoneticPr fontId="2"/>
  </si>
  <si>
    <t>Ｎ．東根</t>
    <rPh sb="2" eb="4">
      <t>ヒガシネ</t>
    </rPh>
    <phoneticPr fontId="2"/>
  </si>
  <si>
    <t>山新宮内</t>
    <rPh sb="0" eb="2">
      <t>ヤマシン</t>
    </rPh>
    <rPh sb="2" eb="4">
      <t>ミヤウチ</t>
    </rPh>
    <phoneticPr fontId="2"/>
  </si>
  <si>
    <t>酒田四中前</t>
    <rPh sb="0" eb="2">
      <t>サカタ</t>
    </rPh>
    <rPh sb="2" eb="3">
      <t>４</t>
    </rPh>
    <rPh sb="3" eb="4">
      <t>チュウ</t>
    </rPh>
    <rPh sb="4" eb="5">
      <t>マエ</t>
    </rPh>
    <phoneticPr fontId="2"/>
  </si>
  <si>
    <t>・読売新庄＝舟形町を取扱。　　　・朝日新庄＝産経の枚数を含む。また、舟形町を取扱。　　　　</t>
    <rPh sb="1" eb="3">
      <t>ヨミウリ</t>
    </rPh>
    <rPh sb="3" eb="5">
      <t>シンジョウ</t>
    </rPh>
    <rPh sb="6" eb="8">
      <t>フナガタ</t>
    </rPh>
    <rPh sb="8" eb="9">
      <t>マチ</t>
    </rPh>
    <rPh sb="10" eb="12">
      <t>トリアツカ</t>
    </rPh>
    <rPh sb="17" eb="19">
      <t>アサヒ</t>
    </rPh>
    <rPh sb="19" eb="21">
      <t>シンジョウ</t>
    </rPh>
    <rPh sb="22" eb="24">
      <t>サンケイ</t>
    </rPh>
    <rPh sb="25" eb="27">
      <t>マイスウ</t>
    </rPh>
    <rPh sb="28" eb="29">
      <t>フク</t>
    </rPh>
    <rPh sb="34" eb="37">
      <t>フナガタマチ</t>
    </rPh>
    <rPh sb="38" eb="40">
      <t>トリアツカイ</t>
    </rPh>
    <phoneticPr fontId="2"/>
  </si>
  <si>
    <t>山鶴岡西</t>
    <rPh sb="0" eb="1">
      <t>ヤマ</t>
    </rPh>
    <rPh sb="1" eb="3">
      <t>ツルオカ</t>
    </rPh>
    <rPh sb="3" eb="4">
      <t>ニシ</t>
    </rPh>
    <phoneticPr fontId="2"/>
  </si>
  <si>
    <t xml:space="preserve"> （朝日50）</t>
    <rPh sb="2" eb="4">
      <t>アサヒ</t>
    </rPh>
    <phoneticPr fontId="2"/>
  </si>
  <si>
    <t>・山新鶴岡北＝三川町と酒田市広野地区の一部を取扱。毎日と産経を含む。　・山新鶴岡南＝毎日と産経を含む。</t>
    <rPh sb="1" eb="2">
      <t>ヤマ</t>
    </rPh>
    <rPh sb="2" eb="3">
      <t>シン</t>
    </rPh>
    <rPh sb="3" eb="5">
      <t>ツルオカ</t>
    </rPh>
    <rPh sb="5" eb="6">
      <t>キタ</t>
    </rPh>
    <rPh sb="7" eb="9">
      <t>ミカワ</t>
    </rPh>
    <rPh sb="9" eb="10">
      <t>マチ</t>
    </rPh>
    <rPh sb="11" eb="14">
      <t>サカタシ</t>
    </rPh>
    <rPh sb="14" eb="16">
      <t>ヒロノ</t>
    </rPh>
    <rPh sb="16" eb="18">
      <t>チク</t>
    </rPh>
    <rPh sb="19" eb="21">
      <t>イチブ</t>
    </rPh>
    <rPh sb="22" eb="24">
      <t>トリアツカ</t>
    </rPh>
    <rPh sb="25" eb="27">
      <t>マイニチ</t>
    </rPh>
    <rPh sb="28" eb="30">
      <t>サンケイ</t>
    </rPh>
    <rPh sb="31" eb="32">
      <t>フク</t>
    </rPh>
    <rPh sb="40" eb="41">
      <t>ミナミ</t>
    </rPh>
    <rPh sb="42" eb="44">
      <t>マイニチ</t>
    </rPh>
    <rPh sb="45" eb="47">
      <t>サンケイ</t>
    </rPh>
    <rPh sb="48" eb="49">
      <t>フク</t>
    </rPh>
    <phoneticPr fontId="2"/>
  </si>
  <si>
    <t>・山新鶴岡西＝毎日と産経を含む。　・山新鶴岡東＝三川町横山の一部、藤島渡前地区を取扱。毎日と産経を含む。</t>
    <rPh sb="1" eb="2">
      <t>ヤマ</t>
    </rPh>
    <rPh sb="2" eb="3">
      <t>シン</t>
    </rPh>
    <rPh sb="3" eb="5">
      <t>ツルオカ</t>
    </rPh>
    <rPh sb="5" eb="6">
      <t>ニシ</t>
    </rPh>
    <rPh sb="7" eb="9">
      <t>マイニチ</t>
    </rPh>
    <rPh sb="10" eb="12">
      <t>サンケイ</t>
    </rPh>
    <rPh sb="13" eb="14">
      <t>フク</t>
    </rPh>
    <rPh sb="43" eb="45">
      <t>マイニチ</t>
    </rPh>
    <rPh sb="46" eb="48">
      <t>サンケイ</t>
    </rPh>
    <rPh sb="49" eb="50">
      <t>フク</t>
    </rPh>
    <phoneticPr fontId="2"/>
  </si>
  <si>
    <t>・山新宮宿＝大江町三郷用地区、山辺町作谷沢一部地区を含む。　・山新白岩＝朝日・毎日の白岩分を含む。　・朝日谷地＝寒河江市三泉地区を含む。</t>
    <rPh sb="1" eb="2">
      <t>ヤマ</t>
    </rPh>
    <rPh sb="2" eb="3">
      <t>シン</t>
    </rPh>
    <rPh sb="3" eb="4">
      <t>ミヤ</t>
    </rPh>
    <rPh sb="4" eb="5">
      <t>ジュク</t>
    </rPh>
    <rPh sb="6" eb="8">
      <t>オオエ</t>
    </rPh>
    <rPh sb="8" eb="9">
      <t>マチ</t>
    </rPh>
    <rPh sb="9" eb="11">
      <t>ミサト</t>
    </rPh>
    <rPh sb="11" eb="12">
      <t>ヨウ</t>
    </rPh>
    <rPh sb="12" eb="14">
      <t>チク</t>
    </rPh>
    <rPh sb="15" eb="18">
      <t>ヤマノベマチ</t>
    </rPh>
    <rPh sb="18" eb="19">
      <t>サク</t>
    </rPh>
    <rPh sb="19" eb="21">
      <t>ヤザワ</t>
    </rPh>
    <rPh sb="21" eb="23">
      <t>イチブ</t>
    </rPh>
    <rPh sb="23" eb="25">
      <t>チク</t>
    </rPh>
    <rPh sb="26" eb="27">
      <t>フク</t>
    </rPh>
    <rPh sb="31" eb="32">
      <t>ヤマ</t>
    </rPh>
    <rPh sb="32" eb="33">
      <t>シン</t>
    </rPh>
    <rPh sb="33" eb="34">
      <t>シラ</t>
    </rPh>
    <rPh sb="34" eb="35">
      <t>イワ</t>
    </rPh>
    <rPh sb="36" eb="38">
      <t>アサヒ</t>
    </rPh>
    <rPh sb="39" eb="41">
      <t>マイニチ</t>
    </rPh>
    <rPh sb="42" eb="43">
      <t>シラ</t>
    </rPh>
    <rPh sb="43" eb="44">
      <t>イワ</t>
    </rPh>
    <rPh sb="44" eb="45">
      <t>ブン</t>
    </rPh>
    <rPh sb="46" eb="47">
      <t>フク</t>
    </rPh>
    <rPh sb="51" eb="53">
      <t>アサヒ</t>
    </rPh>
    <rPh sb="53" eb="55">
      <t>タニチ</t>
    </rPh>
    <rPh sb="56" eb="59">
      <t>サガエ</t>
    </rPh>
    <rPh sb="59" eb="60">
      <t>シ</t>
    </rPh>
    <rPh sb="60" eb="61">
      <t>ミ</t>
    </rPh>
    <rPh sb="61" eb="62">
      <t>イズミ</t>
    </rPh>
    <rPh sb="62" eb="64">
      <t>チク</t>
    </rPh>
    <rPh sb="65" eb="66">
      <t>フク</t>
    </rPh>
    <phoneticPr fontId="2"/>
  </si>
  <si>
    <t>朝日酒南</t>
    <rPh sb="0" eb="2">
      <t>アサヒ</t>
    </rPh>
    <rPh sb="2" eb="3">
      <t>サカ</t>
    </rPh>
    <rPh sb="3" eb="4">
      <t>ミナミ</t>
    </rPh>
    <phoneticPr fontId="2"/>
  </si>
  <si>
    <t>・山新酒田＝朝日・毎日・産経の枚数を含む。平田・松山に毎日を含む。　 ・山新余目＝酒田市新堀地区を取扱、三川町押切地区の一部を含む。</t>
    <rPh sb="1" eb="2">
      <t>ヤマ</t>
    </rPh>
    <rPh sb="2" eb="3">
      <t>シン</t>
    </rPh>
    <rPh sb="3" eb="5">
      <t>サカタ</t>
    </rPh>
    <rPh sb="6" eb="8">
      <t>アサヒ</t>
    </rPh>
    <rPh sb="9" eb="11">
      <t>マイニチ</t>
    </rPh>
    <rPh sb="12" eb="14">
      <t>サンケイ</t>
    </rPh>
    <rPh sb="15" eb="17">
      <t>マイスウ</t>
    </rPh>
    <rPh sb="18" eb="19">
      <t>フク</t>
    </rPh>
    <rPh sb="21" eb="23">
      <t>ヒラタ</t>
    </rPh>
    <rPh sb="24" eb="26">
      <t>マツヤマ</t>
    </rPh>
    <rPh sb="27" eb="29">
      <t>マイニチ</t>
    </rPh>
    <rPh sb="30" eb="31">
      <t>フク</t>
    </rPh>
    <rPh sb="52" eb="55">
      <t>ミカワマチ</t>
    </rPh>
    <rPh sb="55" eb="57">
      <t>オシキリ</t>
    </rPh>
    <rPh sb="57" eb="59">
      <t>チク</t>
    </rPh>
    <rPh sb="60" eb="62">
      <t>イチブ</t>
    </rPh>
    <rPh sb="63" eb="64">
      <t>フク</t>
    </rPh>
    <phoneticPr fontId="2"/>
  </si>
  <si>
    <t>・山新長井＝長井市伊佐沢地区と川西町西大塚地区を取扱。　　　・山新白鷹＝長井市の一部地区を含む。</t>
    <rPh sb="1" eb="2">
      <t>ヤマ</t>
    </rPh>
    <rPh sb="2" eb="3">
      <t>シン</t>
    </rPh>
    <rPh sb="3" eb="5">
      <t>ナガイ</t>
    </rPh>
    <rPh sb="6" eb="9">
      <t>ナガイシ</t>
    </rPh>
    <rPh sb="9" eb="11">
      <t>イサ</t>
    </rPh>
    <rPh sb="11" eb="12">
      <t>ザワ</t>
    </rPh>
    <rPh sb="12" eb="14">
      <t>チク</t>
    </rPh>
    <rPh sb="15" eb="17">
      <t>カワニシ</t>
    </rPh>
    <rPh sb="17" eb="18">
      <t>マチ</t>
    </rPh>
    <rPh sb="18" eb="21">
      <t>ニシオオツカ</t>
    </rPh>
    <rPh sb="21" eb="23">
      <t>チク</t>
    </rPh>
    <rPh sb="24" eb="26">
      <t>トリアツカイ</t>
    </rPh>
    <rPh sb="31" eb="33">
      <t>ヤマシン</t>
    </rPh>
    <rPh sb="33" eb="35">
      <t>シラタカ</t>
    </rPh>
    <rPh sb="36" eb="39">
      <t>ナガイシ</t>
    </rPh>
    <rPh sb="40" eb="42">
      <t>イチブ</t>
    </rPh>
    <rPh sb="42" eb="44">
      <t>チク</t>
    </rPh>
    <rPh sb="45" eb="46">
      <t>フク</t>
    </rPh>
    <phoneticPr fontId="2"/>
  </si>
  <si>
    <t>寺津・蔵増</t>
    <rPh sb="0" eb="2">
      <t>テラツ</t>
    </rPh>
    <rPh sb="3" eb="4">
      <t>クラ</t>
    </rPh>
    <rPh sb="4" eb="5">
      <t>ゾウ</t>
    </rPh>
    <phoneticPr fontId="2"/>
  </si>
  <si>
    <t>山蔵王</t>
    <rPh sb="0" eb="1">
      <t>ヤマ</t>
    </rPh>
    <rPh sb="1" eb="3">
      <t>ザオウ</t>
    </rPh>
    <phoneticPr fontId="2"/>
  </si>
  <si>
    <t>山西山形</t>
    <rPh sb="0" eb="1">
      <t>ヤマ</t>
    </rPh>
    <rPh sb="1" eb="2">
      <t>ニシ</t>
    </rPh>
    <rPh sb="2" eb="4">
      <t>ヤマガタ</t>
    </rPh>
    <phoneticPr fontId="2"/>
  </si>
  <si>
    <t>山長崎</t>
    <rPh sb="0" eb="1">
      <t>ヤマ</t>
    </rPh>
    <rPh sb="1" eb="3">
      <t>ナガサキ</t>
    </rPh>
    <phoneticPr fontId="2"/>
  </si>
  <si>
    <t>・山新蔵王、朝日南部、毎日山・蔵王＝上山市金瓶地区を含む。　　　・山新西山形＝上山市山元地区を含む。</t>
    <rPh sb="1" eb="2">
      <t>ヤマ</t>
    </rPh>
    <rPh sb="2" eb="3">
      <t>シン</t>
    </rPh>
    <rPh sb="3" eb="5">
      <t>ザオウ</t>
    </rPh>
    <rPh sb="6" eb="8">
      <t>アサヒ</t>
    </rPh>
    <rPh sb="8" eb="10">
      <t>ナンブ</t>
    </rPh>
    <rPh sb="11" eb="13">
      <t>マイニチ</t>
    </rPh>
    <rPh sb="13" eb="14">
      <t>ヤマ</t>
    </rPh>
    <rPh sb="15" eb="17">
      <t>ザオウ</t>
    </rPh>
    <rPh sb="18" eb="19">
      <t>カミ</t>
    </rPh>
    <rPh sb="19" eb="20">
      <t>ヤマ</t>
    </rPh>
    <rPh sb="20" eb="21">
      <t>シ</t>
    </rPh>
    <rPh sb="21" eb="22">
      <t>カナ</t>
    </rPh>
    <rPh sb="22" eb="23">
      <t>カメ</t>
    </rPh>
    <rPh sb="23" eb="25">
      <t>チク</t>
    </rPh>
    <rPh sb="26" eb="27">
      <t>フク</t>
    </rPh>
    <phoneticPr fontId="2"/>
  </si>
  <si>
    <t>読天童</t>
    <rPh sb="0" eb="1">
      <t>ドク</t>
    </rPh>
    <rPh sb="1" eb="3">
      <t>テンドウ</t>
    </rPh>
    <phoneticPr fontId="2"/>
  </si>
  <si>
    <t>釜渕</t>
    <rPh sb="0" eb="2">
      <t>カマブチ</t>
    </rPh>
    <phoneticPr fontId="2"/>
  </si>
  <si>
    <t>　　　　　〒990-0039 山形市香澄町１－２０－８</t>
    <rPh sb="15" eb="18">
      <t>ヤマガタシ</t>
    </rPh>
    <rPh sb="18" eb="21">
      <t>カスミマチ</t>
    </rPh>
    <phoneticPr fontId="2"/>
  </si>
  <si>
    <t>　　　　　 ℡ 023（616）3650  fax 023（616）3651</t>
    <phoneticPr fontId="2"/>
  </si>
  <si>
    <t>　</t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</si>
  <si>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</si>
  <si>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</si>
  <si>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</si>
  <si>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</si>
  <si>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</si>
  <si>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</si>
  <si>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</si>
  <si>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</si>
  <si>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</si>
  <si>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折込総枚数</t>
    <rPh sb="0" eb="1">
      <t>オリ</t>
    </rPh>
    <rPh sb="1" eb="2">
      <t>コミ</t>
    </rPh>
    <rPh sb="2" eb="3">
      <t>ソウ</t>
    </rPh>
    <rPh sb="3" eb="4">
      <t>マイ</t>
    </rPh>
    <rPh sb="4" eb="5">
      <t>カズ</t>
    </rPh>
    <phoneticPr fontId="2"/>
  </si>
  <si>
    <t>TEL</t>
    <phoneticPr fontId="2"/>
  </si>
  <si>
    <t>FAX</t>
    <phoneticPr fontId="2"/>
  </si>
  <si>
    <t>新　聞　折　込　広　告　枚　数　表　</t>
    <phoneticPr fontId="2"/>
  </si>
  <si>
    <t>枚数</t>
    <rPh sb="0" eb="2">
      <t>マイスウ</t>
    </rPh>
    <phoneticPr fontId="2"/>
  </si>
  <si>
    <t>折込枚数</t>
    <rPh sb="0" eb="2">
      <t>オリコミ</t>
    </rPh>
    <rPh sb="2" eb="4">
      <t>マイスウ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</si>
  <si>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</si>
  <si>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</si>
  <si>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</si>
  <si>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</si>
  <si>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A4</t>
    <phoneticPr fontId="2"/>
  </si>
  <si>
    <t>B5</t>
    <phoneticPr fontId="2"/>
  </si>
  <si>
    <t xml:space="preserve"> （砂越300）</t>
    <rPh sb="2" eb="4">
      <t>サゴシ</t>
    </rPh>
    <phoneticPr fontId="2"/>
  </si>
  <si>
    <t>朝日山辺</t>
    <rPh sb="0" eb="2">
      <t>アサヒ</t>
    </rPh>
    <rPh sb="2" eb="4">
      <t>ヤマノベ</t>
    </rPh>
    <phoneticPr fontId="2"/>
  </si>
  <si>
    <t xml:space="preserve"> （八幡200）</t>
    <rPh sb="2" eb="4">
      <t>ヤハタ</t>
    </rPh>
    <phoneticPr fontId="2"/>
  </si>
  <si>
    <t>A3</t>
    <phoneticPr fontId="2"/>
  </si>
  <si>
    <t>川西</t>
    <rPh sb="0" eb="2">
      <t>カワニシ</t>
    </rPh>
    <phoneticPr fontId="2"/>
  </si>
  <si>
    <t>寒河江西川</t>
    <rPh sb="0" eb="3">
      <t>サガエ</t>
    </rPh>
    <rPh sb="3" eb="5">
      <t>ニシカワ</t>
    </rPh>
    <phoneticPr fontId="2"/>
  </si>
  <si>
    <t>･朝日米沢西部、米沢東部、宮内、糠野目、小松＝産経新聞の枚数を含む。</t>
    <rPh sb="1" eb="3">
      <t>アサヒ</t>
    </rPh>
    <rPh sb="3" eb="5">
      <t>ヨネザワ</t>
    </rPh>
    <rPh sb="5" eb="7">
      <t>セイブ</t>
    </rPh>
    <rPh sb="8" eb="10">
      <t>ヨネザワ</t>
    </rPh>
    <rPh sb="10" eb="12">
      <t>トウブ</t>
    </rPh>
    <rPh sb="13" eb="14">
      <t>ミヤ</t>
    </rPh>
    <rPh sb="14" eb="15">
      <t>ウチ</t>
    </rPh>
    <rPh sb="16" eb="17">
      <t>ヌカ</t>
    </rPh>
    <rPh sb="17" eb="18">
      <t>ノ</t>
    </rPh>
    <rPh sb="18" eb="19">
      <t>メ</t>
    </rPh>
    <rPh sb="20" eb="22">
      <t>コマツ</t>
    </rPh>
    <rPh sb="23" eb="25">
      <t>サンケイ</t>
    </rPh>
    <rPh sb="25" eb="27">
      <t>シンブン</t>
    </rPh>
    <rPh sb="28" eb="30">
      <t>マイスウ</t>
    </rPh>
    <rPh sb="31" eb="32">
      <t>フク</t>
    </rPh>
    <phoneticPr fontId="2"/>
  </si>
  <si>
    <t>山新川西</t>
    <rPh sb="0" eb="1">
      <t>ヤマ</t>
    </rPh>
    <rPh sb="1" eb="2">
      <t>シン</t>
    </rPh>
    <rPh sb="2" eb="4">
      <t>カワニシ</t>
    </rPh>
    <phoneticPr fontId="2"/>
  </si>
  <si>
    <t>・朝日中央、南部、北部、西部＝産経の枚数を含む。</t>
    <rPh sb="1" eb="3">
      <t>アサヒ</t>
    </rPh>
    <rPh sb="3" eb="5">
      <t>チュウオウ</t>
    </rPh>
    <rPh sb="6" eb="8">
      <t>ナンブ</t>
    </rPh>
    <rPh sb="9" eb="11">
      <t>ホクブ</t>
    </rPh>
    <rPh sb="12" eb="14">
      <t>セイブ</t>
    </rPh>
    <rPh sb="15" eb="17">
      <t>サンケイ</t>
    </rPh>
    <rPh sb="18" eb="20">
      <t>マイスウ</t>
    </rPh>
    <rPh sb="21" eb="22">
      <t>フク</t>
    </rPh>
    <phoneticPr fontId="2"/>
  </si>
  <si>
    <t>・朝日天童＝産経の枚数を含む。　山新左沢＝寒河江市柴橋木の沢地区を取扱。　・読売寒河江＝西川町を取扱。　・毎日山辺＝山形市大曽根地区を取扱。</t>
    <rPh sb="16" eb="17">
      <t>ヤマ</t>
    </rPh>
    <rPh sb="17" eb="18">
      <t>シン</t>
    </rPh>
    <rPh sb="18" eb="19">
      <t>ヒダリ</t>
    </rPh>
    <rPh sb="19" eb="20">
      <t>サワ</t>
    </rPh>
    <rPh sb="21" eb="24">
      <t>サガエ</t>
    </rPh>
    <rPh sb="24" eb="25">
      <t>シ</t>
    </rPh>
    <rPh sb="25" eb="26">
      <t>シバ</t>
    </rPh>
    <rPh sb="26" eb="27">
      <t>ハシ</t>
    </rPh>
    <rPh sb="27" eb="28">
      <t>キ</t>
    </rPh>
    <rPh sb="29" eb="30">
      <t>サワ</t>
    </rPh>
    <rPh sb="30" eb="32">
      <t>チク</t>
    </rPh>
    <rPh sb="33" eb="35">
      <t>トリアツカイ</t>
    </rPh>
    <rPh sb="38" eb="40">
      <t>ヨミウリ</t>
    </rPh>
    <rPh sb="40" eb="43">
      <t>サガエ</t>
    </rPh>
    <rPh sb="44" eb="46">
      <t>ニシカワ</t>
    </rPh>
    <rPh sb="46" eb="47">
      <t>マチ</t>
    </rPh>
    <rPh sb="48" eb="50">
      <t>トリアツカ</t>
    </rPh>
    <rPh sb="53" eb="55">
      <t>マイニチ</t>
    </rPh>
    <rPh sb="55" eb="57">
      <t>ヤマヘン</t>
    </rPh>
    <rPh sb="58" eb="61">
      <t>ヤマガタシ</t>
    </rPh>
    <rPh sb="61" eb="64">
      <t>オオソネ</t>
    </rPh>
    <rPh sb="64" eb="66">
      <t>チク</t>
    </rPh>
    <rPh sb="67" eb="69">
      <t>トリアツカイ</t>
    </rPh>
    <phoneticPr fontId="2"/>
  </si>
  <si>
    <t xml:space="preserve"> （平田900）</t>
    <rPh sb="2" eb="4">
      <t>ヒラタ</t>
    </rPh>
    <phoneticPr fontId="2"/>
  </si>
  <si>
    <t xml:space="preserve"> （鶴岡5050）</t>
    <rPh sb="2" eb="4">
      <t>ツルオカ</t>
    </rPh>
    <phoneticPr fontId="2"/>
  </si>
  <si>
    <t>※最上郡舟形町計(1,250枚）　・真室川町計(1,800枚）　・金山町計（1,250枚）　・鮭川村計（1,000枚）</t>
    <rPh sb="1" eb="3">
      <t>モガミ</t>
    </rPh>
    <rPh sb="3" eb="4">
      <t>グン</t>
    </rPh>
    <rPh sb="4" eb="6">
      <t>フナガタ</t>
    </rPh>
    <rPh sb="6" eb="7">
      <t>マチ</t>
    </rPh>
    <rPh sb="7" eb="8">
      <t>ケイ</t>
    </rPh>
    <rPh sb="14" eb="15">
      <t>マイ</t>
    </rPh>
    <rPh sb="18" eb="21">
      <t>マムロガワ</t>
    </rPh>
    <rPh sb="21" eb="22">
      <t>マチ</t>
    </rPh>
    <rPh sb="22" eb="23">
      <t>ケイ</t>
    </rPh>
    <rPh sb="29" eb="30">
      <t>マイ</t>
    </rPh>
    <rPh sb="33" eb="35">
      <t>カネヤマ</t>
    </rPh>
    <rPh sb="35" eb="36">
      <t>マチ</t>
    </rPh>
    <rPh sb="36" eb="37">
      <t>ケイ</t>
    </rPh>
    <rPh sb="43" eb="44">
      <t>マイ</t>
    </rPh>
    <rPh sb="47" eb="48">
      <t>サケ</t>
    </rPh>
    <rPh sb="48" eb="49">
      <t>カワ</t>
    </rPh>
    <rPh sb="49" eb="50">
      <t>ムラ</t>
    </rPh>
    <rPh sb="50" eb="51">
      <t>ケイ</t>
    </rPh>
    <rPh sb="57" eb="58">
      <t>マイ</t>
    </rPh>
    <phoneticPr fontId="2"/>
  </si>
  <si>
    <t>〒</t>
    <phoneticPr fontId="2"/>
  </si>
  <si>
    <t xml:space="preserve">  住所</t>
    <rPh sb="2" eb="4">
      <t>ジュウショ</t>
    </rPh>
    <phoneticPr fontId="2"/>
  </si>
  <si>
    <t>山・村山</t>
    <rPh sb="0" eb="1">
      <t>ヤマ</t>
    </rPh>
    <rPh sb="2" eb="4">
      <t>ムラヤマ</t>
    </rPh>
    <phoneticPr fontId="2"/>
  </si>
  <si>
    <t>山・村山西部</t>
    <rPh sb="0" eb="1">
      <t>ヤマ</t>
    </rPh>
    <rPh sb="2" eb="4">
      <t>ムラヤマ</t>
    </rPh>
    <rPh sb="4" eb="5">
      <t>ニシ</t>
    </rPh>
    <rPh sb="5" eb="6">
      <t>ブ</t>
    </rPh>
    <phoneticPr fontId="2"/>
  </si>
  <si>
    <t>戸沢</t>
    <rPh sb="0" eb="2">
      <t>トザワ</t>
    </rPh>
    <phoneticPr fontId="2"/>
  </si>
  <si>
    <t xml:space="preserve"> （櫛引・朝日200）</t>
    <rPh sb="2" eb="3">
      <t>クシ</t>
    </rPh>
    <rPh sb="3" eb="4">
      <t>ヒ</t>
    </rPh>
    <rPh sb="5" eb="7">
      <t>アサヒ</t>
    </rPh>
    <phoneticPr fontId="2"/>
  </si>
  <si>
    <t>・山新今泉＝川西町大塚地区の一部と飯豊町添川地区を含む。　</t>
    <rPh sb="1" eb="2">
      <t>ヤマ</t>
    </rPh>
    <rPh sb="2" eb="3">
      <t>シン</t>
    </rPh>
    <rPh sb="3" eb="5">
      <t>イマイズミ</t>
    </rPh>
    <rPh sb="6" eb="9">
      <t>カワニシマチ</t>
    </rPh>
    <rPh sb="9" eb="11">
      <t>オオツカ</t>
    </rPh>
    <rPh sb="11" eb="13">
      <t>チク</t>
    </rPh>
    <rPh sb="14" eb="16">
      <t>イチブ</t>
    </rPh>
    <rPh sb="17" eb="19">
      <t>イイデ</t>
    </rPh>
    <rPh sb="19" eb="20">
      <t>マチ</t>
    </rPh>
    <rPh sb="20" eb="21">
      <t>ソ</t>
    </rPh>
    <rPh sb="21" eb="22">
      <t>カワ</t>
    </rPh>
    <rPh sb="22" eb="24">
      <t>チク</t>
    </rPh>
    <rPh sb="25" eb="26">
      <t>フク</t>
    </rPh>
    <phoneticPr fontId="2"/>
  </si>
  <si>
    <t xml:space="preserve"> （八幡1300）</t>
    <rPh sb="2" eb="4">
      <t>ヤハタ</t>
    </rPh>
    <phoneticPr fontId="2"/>
  </si>
  <si>
    <t xml:space="preserve"> （松山700）</t>
    <rPh sb="2" eb="4">
      <t>マツヤマ</t>
    </rPh>
    <phoneticPr fontId="2"/>
  </si>
  <si>
    <t xml:space="preserve"> 　最上町計(2,200枚）　・大蔵村計(950枚）　・戸沢村計（1,250枚）　</t>
    <rPh sb="2" eb="4">
      <t>モガミ</t>
    </rPh>
    <rPh sb="4" eb="5">
      <t>マチ</t>
    </rPh>
    <rPh sb="5" eb="6">
      <t>ケイ</t>
    </rPh>
    <rPh sb="12" eb="13">
      <t>マイ</t>
    </rPh>
    <rPh sb="16" eb="18">
      <t>オオクラ</t>
    </rPh>
    <rPh sb="18" eb="19">
      <t>ムラ</t>
    </rPh>
    <rPh sb="19" eb="20">
      <t>ケイ</t>
    </rPh>
    <rPh sb="24" eb="25">
      <t>マイ</t>
    </rPh>
    <rPh sb="28" eb="30">
      <t>トザワ</t>
    </rPh>
    <rPh sb="30" eb="31">
      <t>ムラ</t>
    </rPh>
    <rPh sb="31" eb="32">
      <t>ケイ</t>
    </rPh>
    <rPh sb="38" eb="39">
      <t>マイ</t>
    </rPh>
    <phoneticPr fontId="2"/>
  </si>
  <si>
    <t>山辺　山形大曽根</t>
    <rPh sb="0" eb="2">
      <t>ヤマヘン</t>
    </rPh>
    <rPh sb="3" eb="5">
      <t>ヤマガタ</t>
    </rPh>
    <rPh sb="5" eb="8">
      <t>オオソネ</t>
    </rPh>
    <phoneticPr fontId="2"/>
  </si>
  <si>
    <t>山・上山</t>
    <rPh sb="0" eb="1">
      <t>ヤマ</t>
    </rPh>
    <rPh sb="2" eb="4">
      <t>ウエヤマ</t>
    </rPh>
    <phoneticPr fontId="2"/>
  </si>
  <si>
    <t>・山新水沢＝毎日と産経を含む　・山新藤島＝三川町押切、横山地区の一部を含む、毎日と産経を含む。  ・鶴岡朝日、毎日各店＝三川町を取扱。</t>
    <rPh sb="24" eb="26">
      <t>オシキリ</t>
    </rPh>
    <rPh sb="27" eb="29">
      <t>ヨコヤマ</t>
    </rPh>
    <rPh sb="29" eb="31">
      <t>チク</t>
    </rPh>
    <rPh sb="38" eb="40">
      <t>マイニチ</t>
    </rPh>
    <rPh sb="41" eb="43">
      <t>サンケイ</t>
    </rPh>
    <rPh sb="44" eb="45">
      <t>フク</t>
    </rPh>
    <phoneticPr fontId="2"/>
  </si>
  <si>
    <t xml:space="preserve"> （櫛引1100）</t>
    <rPh sb="2" eb="4">
      <t>クシビキ</t>
    </rPh>
    <phoneticPr fontId="2"/>
  </si>
  <si>
    <t xml:space="preserve"> （朝日900）</t>
    <rPh sb="2" eb="4">
      <t>アサヒ</t>
    </rPh>
    <phoneticPr fontId="2"/>
  </si>
  <si>
    <t>・山新中央、南部、元木、芸工大、蔵王＝産経の枚数を含む。</t>
    <rPh sb="1" eb="3">
      <t>ヤマシン</t>
    </rPh>
    <rPh sb="3" eb="5">
      <t>チュウオウ</t>
    </rPh>
    <rPh sb="6" eb="8">
      <t>ナンブ</t>
    </rPh>
    <rPh sb="9" eb="11">
      <t>モトキ</t>
    </rPh>
    <rPh sb="12" eb="15">
      <t>ゲイコウダイ</t>
    </rPh>
    <rPh sb="16" eb="18">
      <t>ザオウ</t>
    </rPh>
    <rPh sb="19" eb="21">
      <t>サンケイ</t>
    </rPh>
    <rPh sb="22" eb="24">
      <t>マイスウ</t>
    </rPh>
    <rPh sb="25" eb="26">
      <t>フク</t>
    </rPh>
    <phoneticPr fontId="2"/>
  </si>
  <si>
    <t>福</t>
    <rPh sb="0" eb="1">
      <t>フク</t>
    </rPh>
    <phoneticPr fontId="2"/>
  </si>
  <si>
    <t xml:space="preserve">・山新藤島＝毎日新聞を取扱。・読売藤島＝庄内町立川と三川町を取扱。  </t>
    <rPh sb="1" eb="3">
      <t>ヤマシン</t>
    </rPh>
    <rPh sb="3" eb="5">
      <t>フジシマ</t>
    </rPh>
    <rPh sb="6" eb="10">
      <t>マイニチシンブン</t>
    </rPh>
    <rPh sb="11" eb="13">
      <t>トリアツカイ</t>
    </rPh>
    <phoneticPr fontId="2"/>
  </si>
  <si>
    <t>※東村山郡中山町計（2,800枚）　･山辺町計（3,750枚）</t>
    <rPh sb="1" eb="4">
      <t>ヒガシムラヤマ</t>
    </rPh>
    <rPh sb="4" eb="5">
      <t>グン</t>
    </rPh>
    <rPh sb="5" eb="7">
      <t>ナカヤマ</t>
    </rPh>
    <rPh sb="7" eb="8">
      <t>マチ</t>
    </rPh>
    <rPh sb="8" eb="9">
      <t>ケイ</t>
    </rPh>
    <rPh sb="15" eb="16">
      <t>マイ</t>
    </rPh>
    <rPh sb="19" eb="20">
      <t>サン</t>
    </rPh>
    <rPh sb="20" eb="21">
      <t>ヘン</t>
    </rPh>
    <rPh sb="21" eb="22">
      <t>マチ</t>
    </rPh>
    <rPh sb="22" eb="23">
      <t>ケイ</t>
    </rPh>
    <rPh sb="29" eb="30">
      <t>マイ</t>
    </rPh>
    <phoneticPr fontId="2"/>
  </si>
  <si>
    <t>※東置賜郡高畠町計(6,850枚）　　・川西町計(3,300枚）</t>
    <rPh sb="1" eb="2">
      <t>ヒガシ</t>
    </rPh>
    <rPh sb="2" eb="3">
      <t>オ</t>
    </rPh>
    <rPh sb="3" eb="4">
      <t>タマワ</t>
    </rPh>
    <rPh sb="4" eb="5">
      <t>グン</t>
    </rPh>
    <rPh sb="5" eb="7">
      <t>タカハタ</t>
    </rPh>
    <rPh sb="7" eb="8">
      <t>マチ</t>
    </rPh>
    <rPh sb="8" eb="9">
      <t>ケイ</t>
    </rPh>
    <rPh sb="15" eb="16">
      <t>マイ</t>
    </rPh>
    <rPh sb="20" eb="22">
      <t>カワニシ</t>
    </rPh>
    <rPh sb="22" eb="23">
      <t>マチ</t>
    </rPh>
    <rPh sb="23" eb="24">
      <t>ケイ</t>
    </rPh>
    <rPh sb="30" eb="31">
      <t>マイ</t>
    </rPh>
    <phoneticPr fontId="2"/>
  </si>
  <si>
    <t>※西置賜郡白鷹町計(5,000枚）　　・小国町計(2,650枚）　　　・飯豊町計（2,000枚）</t>
    <rPh sb="1" eb="2">
      <t>ニシ</t>
    </rPh>
    <rPh sb="2" eb="3">
      <t>オ</t>
    </rPh>
    <rPh sb="3" eb="4">
      <t>タマワ</t>
    </rPh>
    <rPh sb="4" eb="5">
      <t>グン</t>
    </rPh>
    <rPh sb="5" eb="7">
      <t>シラタカ</t>
    </rPh>
    <rPh sb="7" eb="8">
      <t>マチ</t>
    </rPh>
    <rPh sb="8" eb="9">
      <t>ケイ</t>
    </rPh>
    <rPh sb="18" eb="20">
      <t>ショウコク</t>
    </rPh>
    <rPh sb="20" eb="21">
      <t>マチ</t>
    </rPh>
    <rPh sb="21" eb="22">
      <t>ケイ</t>
    </rPh>
    <rPh sb="34" eb="36">
      <t>イイデ</t>
    </rPh>
    <rPh sb="36" eb="37">
      <t>マチ</t>
    </rPh>
    <rPh sb="37" eb="38">
      <t>ケイ</t>
    </rPh>
    <phoneticPr fontId="2"/>
  </si>
  <si>
    <t xml:space="preserve"> （酒田11350）</t>
    <rPh sb="2" eb="4">
      <t>サカタ</t>
    </rPh>
    <phoneticPr fontId="2"/>
  </si>
  <si>
    <t xml:space="preserve"> （酒田2900)</t>
    <rPh sb="2" eb="4">
      <t>サカタ</t>
    </rPh>
    <phoneticPr fontId="2"/>
  </si>
  <si>
    <t xml:space="preserve"> （酒田1700)</t>
    <rPh sb="2" eb="4">
      <t>サカタ</t>
    </rPh>
    <phoneticPr fontId="2"/>
  </si>
  <si>
    <t xml:space="preserve"> （砂越250）</t>
    <rPh sb="2" eb="4">
      <t>サゴシ</t>
    </rPh>
    <phoneticPr fontId="2"/>
  </si>
  <si>
    <t xml:space="preserve"> （酒田2200）</t>
    <rPh sb="2" eb="4">
      <t>サカタ</t>
    </rPh>
    <phoneticPr fontId="2"/>
  </si>
  <si>
    <t xml:space="preserve"> （鶴岡4750）</t>
    <rPh sb="2" eb="4">
      <t>ツルオカ</t>
    </rPh>
    <phoneticPr fontId="2"/>
  </si>
  <si>
    <t xml:space="preserve"> （鶴岡1650）</t>
    <rPh sb="2" eb="4">
      <t>ツルオカ</t>
    </rPh>
    <phoneticPr fontId="2"/>
  </si>
  <si>
    <t xml:space="preserve"> （羽黒1650）</t>
    <rPh sb="2" eb="4">
      <t>ハグロ</t>
    </rPh>
    <phoneticPr fontId="2"/>
  </si>
  <si>
    <t xml:space="preserve"> （鶴岡1850)</t>
    <rPh sb="2" eb="4">
      <t>ツルオカ</t>
    </rPh>
    <phoneticPr fontId="2"/>
  </si>
  <si>
    <t xml:space="preserve"> （鶴岡3750)</t>
    <rPh sb="2" eb="4">
      <t>ツルオカ</t>
    </rPh>
    <phoneticPr fontId="2"/>
  </si>
  <si>
    <t>　　・山新・山形市内（大曽根を除く）、読売東部＝毎日の枚数を含む。</t>
    <phoneticPr fontId="2"/>
  </si>
  <si>
    <t>※西村山郡河北町計（4,700枚）　･大江町計（2,950枚）　･朝日町計（1,800枚）　・西川町計（1,950枚）</t>
    <rPh sb="1" eb="4">
      <t>ニシムラヤマ</t>
    </rPh>
    <rPh sb="4" eb="5">
      <t>グン</t>
    </rPh>
    <rPh sb="5" eb="7">
      <t>カホク</t>
    </rPh>
    <rPh sb="7" eb="8">
      <t>マチ</t>
    </rPh>
    <rPh sb="8" eb="9">
      <t>ケイ</t>
    </rPh>
    <rPh sb="15" eb="16">
      <t>マイ</t>
    </rPh>
    <rPh sb="19" eb="21">
      <t>オオエ</t>
    </rPh>
    <rPh sb="21" eb="22">
      <t>マチ</t>
    </rPh>
    <rPh sb="22" eb="23">
      <t>ケイ</t>
    </rPh>
    <rPh sb="29" eb="30">
      <t>マイ</t>
    </rPh>
    <rPh sb="33" eb="35">
      <t>アサヒ</t>
    </rPh>
    <rPh sb="35" eb="36">
      <t>マチ</t>
    </rPh>
    <rPh sb="36" eb="37">
      <t>ケイ</t>
    </rPh>
    <rPh sb="43" eb="44">
      <t>マイ</t>
    </rPh>
    <rPh sb="47" eb="49">
      <t>ニシカワ</t>
    </rPh>
    <rPh sb="49" eb="50">
      <t>マチ</t>
    </rPh>
    <rPh sb="50" eb="51">
      <t>ケイ</t>
    </rPh>
    <rPh sb="57" eb="58">
      <t>マイ</t>
    </rPh>
    <phoneticPr fontId="2"/>
  </si>
  <si>
    <t>・読売左沢＝朝日町を取扱。　・朝日山辺＝産経の枚数を含む。  ・山新天童北部・南＝毎日新聞を取扱。</t>
    <rPh sb="1" eb="3">
      <t>ヨミウリ</t>
    </rPh>
    <rPh sb="3" eb="4">
      <t>ヒダリ</t>
    </rPh>
    <rPh sb="4" eb="5">
      <t>サワ</t>
    </rPh>
    <rPh sb="6" eb="9">
      <t>アサヒマチ</t>
    </rPh>
    <rPh sb="10" eb="12">
      <t>トリアツカ</t>
    </rPh>
    <rPh sb="15" eb="17">
      <t>アサヒ</t>
    </rPh>
    <rPh sb="17" eb="19">
      <t>ヤマヘン</t>
    </rPh>
    <rPh sb="20" eb="22">
      <t>サンケイ</t>
    </rPh>
    <rPh sb="23" eb="25">
      <t>マイスウ</t>
    </rPh>
    <rPh sb="26" eb="27">
      <t>フク</t>
    </rPh>
    <phoneticPr fontId="2"/>
  </si>
  <si>
    <t>※東田川郡庄内町計(6,250枚）　・三川町計（1,650枚）</t>
    <rPh sb="1" eb="2">
      <t>ヒガシ</t>
    </rPh>
    <rPh sb="2" eb="4">
      <t>タガワ</t>
    </rPh>
    <rPh sb="4" eb="5">
      <t>グン</t>
    </rPh>
    <rPh sb="5" eb="7">
      <t>ショウナイ</t>
    </rPh>
    <rPh sb="7" eb="8">
      <t>マチ</t>
    </rPh>
    <rPh sb="8" eb="9">
      <t>ケイ</t>
    </rPh>
    <rPh sb="15" eb="16">
      <t>マイ</t>
    </rPh>
    <rPh sb="19" eb="21">
      <t>ミカワ</t>
    </rPh>
    <rPh sb="21" eb="22">
      <t>マチ</t>
    </rPh>
    <rPh sb="22" eb="23">
      <t>ケイ</t>
    </rPh>
    <rPh sb="29" eb="30">
      <t>マイ</t>
    </rPh>
    <phoneticPr fontId="2"/>
  </si>
  <si>
    <t>・読売長井＝飯豊町の枚数を含む。　・朝日長井＝飯豊町の枚数を含む。</t>
    <rPh sb="1" eb="3">
      <t>ヨミウリ</t>
    </rPh>
    <rPh sb="3" eb="5">
      <t>ナガイ</t>
    </rPh>
    <rPh sb="6" eb="9">
      <t>イイデマチ</t>
    </rPh>
    <rPh sb="10" eb="12">
      <t>マイスウ</t>
    </rPh>
    <rPh sb="13" eb="14">
      <t>フク</t>
    </rPh>
    <rPh sb="23" eb="26">
      <t>イイデマチ</t>
    </rPh>
    <rPh sb="27" eb="29">
      <t>マイスウ</t>
    </rPh>
    <rPh sb="30" eb="31">
      <t>フク</t>
    </rPh>
    <phoneticPr fontId="2"/>
  </si>
  <si>
    <t>・山新椿＝飯豊町中津川地区を含む。　　・朝日白鷹＝長井市の一部を含む。</t>
    <rPh sb="3" eb="4">
      <t>ツバキ</t>
    </rPh>
    <rPh sb="19" eb="21">
      <t>シラタカ</t>
    </rPh>
    <rPh sb="22" eb="24">
      <t>オグニ</t>
    </rPh>
    <rPh sb="25" eb="27">
      <t>ナガイ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</si>
</sst>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;0;"/>
    <numFmt numFmtId="177" formatCode="0_ ;[Red]\-0\ "/>
    <numFmt numFmtId="178" formatCode="#,##0_ ;[Red]\-#,##0\ "/>
    <numFmt numFmtId="179" formatCode="[$]gge&quot;年&quot;m&quot;月&quot;d&quot;日（&quot;aaa&quot;)&quot;;@"/>
    <numFmt numFmtId="180" formatCode="&quot;(&quot;[$-411]ggge&quot;年&quot;m&quot;月&quot;d&quot;日現在）&quot;"/>
    <numFmt numFmtId="181" formatCode="#,##0_);[Red]\(#,##0\);"/>
    <numFmt numFmtId="182" formatCode="#,##0_ ;[Red]\-#,##0;\ "/>
    <numFmt numFmtId="183" formatCode="#,###"/>
    <numFmt numFmtId="184" formatCode="#,##0_);[Red]\(#,##0\)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i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i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i/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2" tint="-0.249977111117893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theme="0" tint="-0.14996795556505021"/>
        <bgColor indexed="65"/>
      </patternFill>
    </fill>
    <fill>
      <patternFill patternType="gray0625">
        <fgColor rgb="FFFFC000"/>
        <bgColor auto="1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2">
    <xf numFmtId="0" fontId="0" fillId="0" borderId="0" xfId="0"/>
    <xf numFmtId="38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5" fillId="3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38" fontId="5" fillId="0" borderId="17" xfId="1" applyFont="1" applyBorder="1" applyAlignment="1" applyProtection="1">
      <alignment vertical="center"/>
      <protection locked="0"/>
    </xf>
    <xf numFmtId="38" fontId="9" fillId="0" borderId="38" xfId="1" applyFont="1" applyBorder="1" applyAlignment="1" applyProtection="1">
      <alignment vertical="center"/>
      <protection locked="0"/>
    </xf>
    <xf numFmtId="38" fontId="7" fillId="0" borderId="16" xfId="1" applyFont="1" applyBorder="1" applyAlignment="1" applyProtection="1">
      <alignment horizontal="distributed" vertical="center"/>
      <protection locked="0"/>
    </xf>
    <xf numFmtId="38" fontId="7" fillId="0" borderId="0" xfId="1" applyFont="1" applyBorder="1" applyAlignment="1" applyProtection="1">
      <alignment horizontal="distributed" vertical="center"/>
      <protection locked="0"/>
    </xf>
    <xf numFmtId="38" fontId="5" fillId="0" borderId="0" xfId="1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distributed" vertical="center"/>
      <protection locked="0"/>
    </xf>
    <xf numFmtId="38" fontId="9" fillId="0" borderId="1" xfId="1" applyFont="1" applyBorder="1" applyAlignment="1" applyProtection="1">
      <alignment vertical="center"/>
      <protection locked="0"/>
    </xf>
    <xf numFmtId="38" fontId="9" fillId="0" borderId="43" xfId="1" applyFont="1" applyBorder="1" applyAlignment="1" applyProtection="1">
      <alignment vertical="center"/>
      <protection locked="0"/>
    </xf>
    <xf numFmtId="38" fontId="5" fillId="0" borderId="5" xfId="1" applyFont="1" applyBorder="1" applyAlignment="1" applyProtection="1">
      <alignment horizontal="right" vertical="center"/>
      <protection locked="0"/>
    </xf>
    <xf numFmtId="38" fontId="5" fillId="0" borderId="46" xfId="1" applyFont="1" applyFill="1" applyBorder="1" applyAlignment="1" applyProtection="1">
      <alignment horizontal="right" vertical="center" shrinkToFit="1"/>
      <protection locked="0"/>
    </xf>
    <xf numFmtId="38" fontId="5" fillId="0" borderId="28" xfId="1" applyFont="1" applyFill="1" applyBorder="1" applyAlignment="1" applyProtection="1">
      <alignment horizontal="right" vertical="center"/>
      <protection locked="0"/>
    </xf>
    <xf numFmtId="38" fontId="20" fillId="0" borderId="46" xfId="1" applyFont="1" applyFill="1" applyBorder="1" applyAlignment="1" applyProtection="1">
      <alignment horizontal="right" vertical="center"/>
      <protection locked="0"/>
    </xf>
    <xf numFmtId="38" fontId="5" fillId="0" borderId="27" xfId="1" applyFont="1" applyBorder="1" applyAlignment="1" applyProtection="1">
      <alignment vertical="center"/>
      <protection locked="0"/>
    </xf>
    <xf numFmtId="176" fontId="9" fillId="0" borderId="39" xfId="1" applyNumberFormat="1" applyFont="1" applyBorder="1" applyAlignment="1" applyProtection="1">
      <alignment vertical="center"/>
      <protection locked="0"/>
    </xf>
    <xf numFmtId="38" fontId="7" fillId="0" borderId="28" xfId="1" applyFont="1" applyBorder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38" fontId="7" fillId="0" borderId="26" xfId="1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distributed" vertical="center"/>
      <protection locked="0"/>
    </xf>
    <xf numFmtId="38" fontId="5" fillId="0" borderId="17" xfId="1" applyFont="1" applyFill="1" applyBorder="1" applyAlignment="1" applyProtection="1">
      <alignment vertical="center"/>
      <protection locked="0"/>
    </xf>
    <xf numFmtId="38" fontId="7" fillId="0" borderId="16" xfId="1" applyFont="1" applyFill="1" applyBorder="1" applyAlignment="1" applyProtection="1">
      <alignment horizontal="distributed" vertical="center"/>
      <protection locked="0"/>
    </xf>
    <xf numFmtId="38" fontId="7" fillId="0" borderId="6" xfId="1" applyFont="1" applyFill="1" applyBorder="1" applyAlignment="1" applyProtection="1">
      <alignment horizontal="distributed"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9" fillId="0" borderId="38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horizontal="distributed" vertical="center"/>
      <protection locked="0"/>
    </xf>
    <xf numFmtId="38" fontId="5" fillId="0" borderId="3" xfId="1" applyFont="1" applyFill="1" applyBorder="1" applyAlignment="1" applyProtection="1">
      <alignment vertical="center"/>
      <protection locked="0"/>
    </xf>
    <xf numFmtId="38" fontId="5" fillId="0" borderId="1" xfId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 applyProtection="1">
      <alignment horizontal="distributed" vertical="center"/>
      <protection locked="0"/>
    </xf>
    <xf numFmtId="38" fontId="5" fillId="0" borderId="27" xfId="1" applyFont="1" applyFill="1" applyBorder="1" applyAlignment="1" applyProtection="1">
      <alignment vertical="center"/>
      <protection locked="0"/>
    </xf>
    <xf numFmtId="176" fontId="9" fillId="0" borderId="41" xfId="1" applyNumberFormat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horizontal="distributed" vertical="center"/>
      <protection locked="0"/>
    </xf>
    <xf numFmtId="38" fontId="5" fillId="0" borderId="10" xfId="1" applyFont="1" applyFill="1" applyBorder="1" applyAlignment="1" applyProtection="1">
      <alignment vertical="center"/>
      <protection locked="0"/>
    </xf>
    <xf numFmtId="176" fontId="9" fillId="0" borderId="39" xfId="1" applyNumberFormat="1" applyFont="1" applyFill="1" applyBorder="1" applyAlignment="1" applyProtection="1">
      <alignment vertical="center"/>
      <protection locked="0"/>
    </xf>
    <xf numFmtId="38" fontId="5" fillId="0" borderId="8" xfId="1" applyFont="1" applyFill="1" applyBorder="1" applyAlignment="1" applyProtection="1">
      <alignment horizontal="distributed" vertical="center"/>
      <protection locked="0"/>
    </xf>
    <xf numFmtId="38" fontId="7" fillId="0" borderId="9" xfId="1" applyFont="1" applyFill="1" applyBorder="1" applyAlignment="1" applyProtection="1">
      <alignment horizontal="distributed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20" fillId="0" borderId="0" xfId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20" fillId="0" borderId="0" xfId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38" fontId="20" fillId="0" borderId="0" xfId="1" applyFont="1" applyFill="1" applyBorder="1" applyAlignment="1" applyProtection="1">
      <alignment vertical="top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right" vertical="center"/>
      <protection locked="0"/>
    </xf>
    <xf numFmtId="0" fontId="13" fillId="0" borderId="0" xfId="0" applyFont="1" applyProtection="1">
      <protection locked="0"/>
    </xf>
    <xf numFmtId="0" fontId="13" fillId="2" borderId="0" xfId="0" applyFont="1" applyFill="1" applyProtection="1">
      <protection locked="0"/>
    </xf>
    <xf numFmtId="0" fontId="5" fillId="3" borderId="0" xfId="0" applyFont="1" applyFill="1"/>
    <xf numFmtId="0" fontId="10" fillId="3" borderId="0" xfId="0" applyFont="1" applyFill="1" applyAlignment="1">
      <alignment horizontal="left"/>
    </xf>
    <xf numFmtId="0" fontId="11" fillId="3" borderId="0" xfId="0" applyFont="1" applyFill="1"/>
    <xf numFmtId="0" fontId="11" fillId="3" borderId="17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20" fillId="3" borderId="18" xfId="0" applyFont="1" applyFill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38" fontId="5" fillId="0" borderId="0" xfId="1" applyFont="1" applyBorder="1" applyAlignment="1" applyProtection="1">
      <alignment horizontal="distributed" vertical="center"/>
      <protection locked="0"/>
    </xf>
    <xf numFmtId="38" fontId="4" fillId="0" borderId="0" xfId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38" fontId="7" fillId="0" borderId="0" xfId="1" applyFont="1" applyBorder="1" applyAlignment="1" applyProtection="1">
      <alignment vertical="center"/>
      <protection locked="0"/>
    </xf>
    <xf numFmtId="38" fontId="7" fillId="0" borderId="23" xfId="1" applyFont="1" applyBorder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distributed" vertical="center"/>
      <protection locked="0"/>
    </xf>
    <xf numFmtId="38" fontId="5" fillId="0" borderId="28" xfId="1" applyFont="1" applyFill="1" applyBorder="1" applyAlignment="1" applyProtection="1">
      <alignment horizontal="distributed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distributed" vertical="center"/>
      <protection locked="0"/>
    </xf>
    <xf numFmtId="38" fontId="9" fillId="0" borderId="43" xfId="1" applyFont="1" applyFill="1" applyBorder="1" applyAlignment="1" applyProtection="1">
      <alignment vertical="center"/>
      <protection locked="0"/>
    </xf>
    <xf numFmtId="38" fontId="9" fillId="0" borderId="1" xfId="1" applyFont="1" applyFill="1" applyBorder="1" applyAlignment="1" applyProtection="1">
      <alignment vertical="center"/>
      <protection locked="0"/>
    </xf>
    <xf numFmtId="38" fontId="20" fillId="0" borderId="20" xfId="1" applyFont="1" applyFill="1" applyBorder="1" applyAlignment="1" applyProtection="1">
      <alignment horizontal="distributed" vertical="center"/>
      <protection locked="0"/>
    </xf>
    <xf numFmtId="0" fontId="20" fillId="0" borderId="48" xfId="0" applyFont="1" applyBorder="1" applyAlignment="1" applyProtection="1">
      <alignment horizontal="distributed" vertical="center"/>
      <protection locked="0"/>
    </xf>
    <xf numFmtId="38" fontId="5" fillId="0" borderId="0" xfId="1" applyFont="1" applyFill="1" applyBorder="1" applyAlignment="1" applyProtection="1">
      <alignment horizontal="left" vertical="center"/>
      <protection locked="0"/>
    </xf>
    <xf numFmtId="38" fontId="5" fillId="0" borderId="0" xfId="1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31" fillId="0" borderId="0" xfId="0" applyFont="1" applyAlignment="1" applyProtection="1">
      <alignment horizontal="right"/>
      <protection locked="0"/>
    </xf>
    <xf numFmtId="0" fontId="5" fillId="3" borderId="66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>
      <alignment vertical="center"/>
    </xf>
    <xf numFmtId="0" fontId="19" fillId="3" borderId="13" xfId="0" applyFont="1" applyFill="1" applyBorder="1" applyAlignment="1">
      <alignment horizontal="center" vertical="center" shrinkToFit="1"/>
    </xf>
    <xf numFmtId="38" fontId="7" fillId="0" borderId="17" xfId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38" fontId="20" fillId="0" borderId="18" xfId="1" applyFont="1" applyBorder="1" applyAlignment="1" applyProtection="1">
      <alignment horizontal="distributed" vertical="center"/>
      <protection locked="0"/>
    </xf>
    <xf numFmtId="38" fontId="20" fillId="0" borderId="17" xfId="1" applyFont="1" applyFill="1" applyBorder="1" applyAlignment="1" applyProtection="1">
      <alignment horizontal="distributed" vertical="center"/>
      <protection locked="0"/>
    </xf>
    <xf numFmtId="38" fontId="7" fillId="0" borderId="12" xfId="1" applyFont="1" applyFill="1" applyBorder="1" applyAlignment="1" applyProtection="1">
      <alignment horizontal="distributed" vertical="center"/>
      <protection locked="0"/>
    </xf>
    <xf numFmtId="38" fontId="20" fillId="0" borderId="18" xfId="1" applyFont="1" applyFill="1" applyBorder="1" applyAlignment="1" applyProtection="1">
      <alignment horizontal="distributed" vertical="center"/>
      <protection locked="0"/>
    </xf>
    <xf numFmtId="38" fontId="20" fillId="0" borderId="0" xfId="1" applyFont="1" applyFill="1" applyBorder="1" applyAlignment="1" applyProtection="1">
      <alignment horizontal="distributed" vertical="center"/>
      <protection locked="0"/>
    </xf>
    <xf numFmtId="38" fontId="5" fillId="0" borderId="12" xfId="1" applyFont="1" applyFill="1" applyBorder="1" applyAlignment="1" applyProtection="1">
      <alignment horizontal="distributed" vertical="center"/>
      <protection locked="0"/>
    </xf>
    <xf numFmtId="38" fontId="7" fillId="0" borderId="36" xfId="1" applyFont="1" applyBorder="1" applyAlignment="1" applyProtection="1">
      <alignment horizontal="center" vertical="center"/>
      <protection locked="0"/>
    </xf>
    <xf numFmtId="38" fontId="4" fillId="0" borderId="0" xfId="1" applyFont="1" applyFill="1" applyBorder="1" applyAlignment="1" applyProtection="1">
      <alignment horizontal="distributed" vertical="center"/>
      <protection locked="0"/>
    </xf>
    <xf numFmtId="38" fontId="5" fillId="0" borderId="18" xfId="1" applyFont="1" applyFill="1" applyBorder="1" applyAlignment="1" applyProtection="1">
      <alignment vertical="center"/>
      <protection locked="0"/>
    </xf>
    <xf numFmtId="38" fontId="5" fillId="0" borderId="18" xfId="1" applyFont="1" applyFill="1" applyBorder="1" applyAlignment="1" applyProtection="1">
      <alignment horizontal="distributed" vertical="center"/>
      <protection locked="0"/>
    </xf>
    <xf numFmtId="38" fontId="5" fillId="0" borderId="4" xfId="1" applyFont="1" applyFill="1" applyBorder="1" applyAlignment="1" applyProtection="1">
      <alignment horizontal="distributed" vertical="center"/>
      <protection locked="0"/>
    </xf>
    <xf numFmtId="38" fontId="20" fillId="0" borderId="4" xfId="1" applyFont="1" applyFill="1" applyBorder="1" applyAlignment="1" applyProtection="1">
      <alignment horizontal="distributed" vertical="center"/>
      <protection locked="0"/>
    </xf>
    <xf numFmtId="38" fontId="5" fillId="0" borderId="4" xfId="1" applyFont="1" applyFill="1" applyBorder="1" applyAlignment="1" applyProtection="1">
      <alignment vertical="center"/>
      <protection locked="0"/>
    </xf>
    <xf numFmtId="38" fontId="5" fillId="0" borderId="30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1" fillId="0" borderId="0" xfId="0" applyFont="1" applyAlignment="1" applyProtection="1">
      <alignment horizontal="right" vertical="center"/>
      <protection locked="0"/>
    </xf>
    <xf numFmtId="0" fontId="24" fillId="3" borderId="0" xfId="0" applyFont="1" applyFill="1" applyAlignment="1">
      <alignment horizontal="left"/>
    </xf>
    <xf numFmtId="0" fontId="5" fillId="3" borderId="6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20" fillId="3" borderId="46" xfId="0" applyFont="1" applyFill="1" applyBorder="1" applyAlignment="1">
      <alignment vertical="center"/>
    </xf>
    <xf numFmtId="38" fontId="20" fillId="0" borderId="17" xfId="1" applyFont="1" applyBorder="1" applyAlignment="1" applyProtection="1">
      <alignment horizontal="center" vertical="center"/>
      <protection locked="0"/>
    </xf>
    <xf numFmtId="38" fontId="7" fillId="0" borderId="16" xfId="1" applyFont="1" applyBorder="1" applyAlignment="1" applyProtection="1">
      <alignment horizontal="center" vertical="center"/>
      <protection locked="0"/>
    </xf>
    <xf numFmtId="38" fontId="20" fillId="0" borderId="17" xfId="1" applyFont="1" applyBorder="1" applyAlignment="1" applyProtection="1">
      <alignment horizontal="distributed" vertical="center"/>
      <protection locked="0"/>
    </xf>
    <xf numFmtId="38" fontId="20" fillId="0" borderId="29" xfId="1" applyFont="1" applyBorder="1" applyAlignment="1" applyProtection="1">
      <alignment horizontal="distributed" vertical="center"/>
      <protection locked="0"/>
    </xf>
    <xf numFmtId="38" fontId="5" fillId="0" borderId="29" xfId="1" applyFont="1" applyBorder="1" applyAlignment="1" applyProtection="1">
      <alignment vertical="center"/>
      <protection locked="0"/>
    </xf>
    <xf numFmtId="38" fontId="5" fillId="0" borderId="3" xfId="1" applyFont="1" applyBorder="1" applyAlignment="1" applyProtection="1">
      <alignment vertical="center"/>
      <protection locked="0"/>
    </xf>
    <xf numFmtId="38" fontId="20" fillId="0" borderId="48" xfId="1" applyFont="1" applyBorder="1" applyAlignment="1" applyProtection="1">
      <alignment horizontal="distributed" vertical="center"/>
      <protection locked="0"/>
    </xf>
    <xf numFmtId="38" fontId="5" fillId="0" borderId="52" xfId="1" applyFont="1" applyFill="1" applyBorder="1" applyAlignment="1" applyProtection="1">
      <alignment vertical="center"/>
      <protection locked="0"/>
    </xf>
    <xf numFmtId="38" fontId="4" fillId="0" borderId="7" xfId="1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38" fontId="7" fillId="0" borderId="35" xfId="1" applyFont="1" applyBorder="1" applyAlignment="1" applyProtection="1">
      <alignment horizontal="center" vertical="center"/>
      <protection locked="0"/>
    </xf>
    <xf numFmtId="38" fontId="9" fillId="0" borderId="32" xfId="1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38" fontId="4" fillId="0" borderId="2" xfId="1" applyFont="1" applyFill="1" applyBorder="1" applyAlignment="1" applyProtection="1">
      <alignment horizontal="distributed" vertical="center"/>
      <protection locked="0"/>
    </xf>
    <xf numFmtId="38" fontId="9" fillId="0" borderId="2" xfId="1" applyFont="1" applyFill="1" applyBorder="1" applyAlignment="1" applyProtection="1">
      <alignment vertical="center"/>
      <protection locked="0"/>
    </xf>
    <xf numFmtId="38" fontId="9" fillId="0" borderId="2" xfId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6" xfId="0" applyFont="1" applyBorder="1" applyAlignment="1" applyProtection="1">
      <alignment horizontal="distributed"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38" fontId="5" fillId="0" borderId="19" xfId="1" applyFont="1" applyFill="1" applyBorder="1" applyAlignment="1" applyProtection="1">
      <alignment vertical="center"/>
      <protection locked="0"/>
    </xf>
    <xf numFmtId="38" fontId="7" fillId="0" borderId="32" xfId="1" applyFont="1" applyFill="1" applyBorder="1" applyAlignment="1" applyProtection="1">
      <alignment horizontal="distributed" vertical="center"/>
      <protection locked="0"/>
    </xf>
    <xf numFmtId="38" fontId="5" fillId="0" borderId="3" xfId="1" applyFont="1" applyFill="1" applyBorder="1" applyAlignment="1" applyProtection="1">
      <alignment horizontal="center" vertical="center"/>
      <protection locked="0"/>
    </xf>
    <xf numFmtId="38" fontId="9" fillId="0" borderId="40" xfId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7" fillId="0" borderId="12" xfId="0" applyFont="1" applyBorder="1" applyAlignment="1" applyProtection="1">
      <alignment horizontal="distributed"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32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horizontal="distributed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176" fontId="22" fillId="0" borderId="39" xfId="1" applyNumberFormat="1" applyFont="1" applyBorder="1" applyAlignment="1" applyProtection="1">
      <alignment vertical="center"/>
      <protection locked="0"/>
    </xf>
    <xf numFmtId="38" fontId="11" fillId="0" borderId="4" xfId="1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38" fontId="9" fillId="0" borderId="44" xfId="1" applyFont="1" applyFill="1" applyBorder="1" applyAlignment="1" applyProtection="1">
      <alignment vertical="center"/>
      <protection locked="0"/>
    </xf>
    <xf numFmtId="38" fontId="9" fillId="0" borderId="45" xfId="1" applyFont="1" applyBorder="1" applyAlignment="1" applyProtection="1">
      <alignment vertical="center"/>
      <protection locked="0"/>
    </xf>
    <xf numFmtId="38" fontId="7" fillId="0" borderId="2" xfId="1" applyFont="1" applyFill="1" applyBorder="1" applyAlignment="1" applyProtection="1">
      <alignment horizontal="distributed" vertical="center"/>
      <protection locked="0"/>
    </xf>
    <xf numFmtId="38" fontId="5" fillId="0" borderId="2" xfId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38" fontId="20" fillId="0" borderId="4" xfId="1" applyFont="1" applyFill="1" applyBorder="1" applyAlignment="1" applyProtection="1">
      <alignment horizontal="right" vertical="center"/>
      <protection locked="0"/>
    </xf>
    <xf numFmtId="38" fontId="5" fillId="0" borderId="25" xfId="1" applyFont="1" applyFill="1" applyBorder="1" applyAlignment="1" applyProtection="1">
      <alignment vertical="center"/>
      <protection locked="0"/>
    </xf>
    <xf numFmtId="38" fontId="5" fillId="0" borderId="5" xfId="1" applyFont="1" applyFill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1" fillId="3" borderId="18" xfId="0" applyFont="1" applyFill="1" applyBorder="1" applyAlignment="1">
      <alignment vertical="center"/>
    </xf>
    <xf numFmtId="38" fontId="4" fillId="0" borderId="6" xfId="1" applyFont="1" applyFill="1" applyBorder="1" applyAlignment="1" applyProtection="1">
      <alignment horizontal="distributed" vertical="center"/>
      <protection locked="0"/>
    </xf>
    <xf numFmtId="177" fontId="9" fillId="0" borderId="1" xfId="1" applyNumberFormat="1" applyFont="1" applyFill="1" applyBorder="1" applyAlignment="1" applyProtection="1">
      <alignment vertical="center"/>
      <protection locked="0"/>
    </xf>
    <xf numFmtId="38" fontId="5" fillId="0" borderId="31" xfId="1" applyFont="1" applyFill="1" applyBorder="1" applyAlignment="1" applyProtection="1">
      <alignment vertical="center"/>
      <protection locked="0"/>
    </xf>
    <xf numFmtId="38" fontId="4" fillId="0" borderId="2" xfId="1" applyFont="1" applyFill="1" applyBorder="1" applyAlignment="1" applyProtection="1">
      <alignment horizontal="left" vertical="center"/>
      <protection locked="0"/>
    </xf>
    <xf numFmtId="38" fontId="20" fillId="0" borderId="0" xfId="1" applyFont="1" applyFill="1" applyBorder="1" applyAlignment="1" applyProtection="1">
      <alignment horizontal="left" vertical="center"/>
      <protection locked="0"/>
    </xf>
    <xf numFmtId="38" fontId="4" fillId="0" borderId="17" xfId="1" applyFont="1" applyFill="1" applyBorder="1" applyAlignment="1" applyProtection="1">
      <alignment horizontal="left" vertical="center"/>
      <protection locked="0"/>
    </xf>
    <xf numFmtId="38" fontId="20" fillId="0" borderId="17" xfId="1" applyFont="1" applyFill="1" applyBorder="1" applyAlignment="1" applyProtection="1">
      <alignment horizontal="left" vertical="center"/>
      <protection locked="0"/>
    </xf>
    <xf numFmtId="38" fontId="7" fillId="0" borderId="40" xfId="1" applyFont="1" applyFill="1" applyBorder="1" applyAlignment="1" applyProtection="1">
      <alignment horizontal="distributed" vertical="center"/>
      <protection locked="0"/>
    </xf>
    <xf numFmtId="38" fontId="7" fillId="0" borderId="29" xfId="1" applyFont="1" applyFill="1" applyBorder="1" applyAlignment="1" applyProtection="1">
      <alignment horizontal="distributed" vertical="center"/>
      <protection locked="0"/>
    </xf>
    <xf numFmtId="38" fontId="5" fillId="0" borderId="29" xfId="1" applyFont="1" applyFill="1" applyBorder="1" applyAlignment="1" applyProtection="1">
      <alignment vertical="center"/>
      <protection locked="0"/>
    </xf>
    <xf numFmtId="38" fontId="4" fillId="0" borderId="18" xfId="1" applyFont="1" applyFill="1" applyBorder="1" applyAlignment="1" applyProtection="1">
      <alignment horizontal="left" vertical="center"/>
      <protection locked="0"/>
    </xf>
    <xf numFmtId="38" fontId="20" fillId="0" borderId="6" xfId="1" applyFont="1" applyFill="1" applyBorder="1" applyAlignment="1" applyProtection="1">
      <alignment horizontal="left" vertical="center"/>
      <protection locked="0"/>
    </xf>
    <xf numFmtId="38" fontId="4" fillId="0" borderId="53" xfId="1" applyFont="1" applyFill="1" applyBorder="1" applyAlignment="1" applyProtection="1">
      <alignment horizontal="left" vertical="center"/>
      <protection locked="0"/>
    </xf>
    <xf numFmtId="38" fontId="20" fillId="0" borderId="48" xfId="1" applyFont="1" applyFill="1" applyBorder="1" applyAlignment="1" applyProtection="1">
      <alignment horizontal="left" vertical="center"/>
      <protection locked="0"/>
    </xf>
    <xf numFmtId="38" fontId="5" fillId="0" borderId="48" xfId="1" applyFont="1" applyFill="1" applyBorder="1" applyAlignment="1" applyProtection="1">
      <alignment vertical="center"/>
      <protection locked="0"/>
    </xf>
    <xf numFmtId="38" fontId="20" fillId="0" borderId="19" xfId="1" applyFont="1" applyFill="1" applyBorder="1" applyAlignment="1" applyProtection="1">
      <alignment horizontal="distributed" vertical="center"/>
      <protection locked="0"/>
    </xf>
    <xf numFmtId="38" fontId="7" fillId="0" borderId="6" xfId="1" applyFont="1" applyFill="1" applyBorder="1" applyAlignment="1" applyProtection="1">
      <alignment horizontal="distributed" vertical="center" shrinkToFit="1"/>
      <protection locked="0"/>
    </xf>
    <xf numFmtId="38" fontId="20" fillId="0" borderId="18" xfId="1" applyFont="1" applyFill="1" applyBorder="1" applyAlignment="1" applyProtection="1">
      <alignment horizontal="left" vertical="center"/>
      <protection locked="0"/>
    </xf>
    <xf numFmtId="38" fontId="4" fillId="0" borderId="16" xfId="1" applyFont="1" applyFill="1" applyBorder="1" applyAlignment="1" applyProtection="1">
      <alignment horizontal="left" vertical="center"/>
      <protection locked="0"/>
    </xf>
    <xf numFmtId="38" fontId="4" fillId="0" borderId="6" xfId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0" fillId="3" borderId="0" xfId="0" applyFont="1" applyFill="1"/>
    <xf numFmtId="0" fontId="20" fillId="0" borderId="0" xfId="0" applyFont="1" applyAlignment="1" applyProtection="1">
      <alignment shrinkToFit="1"/>
      <protection locked="0"/>
    </xf>
    <xf numFmtId="0" fontId="27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17" fillId="0" borderId="34" xfId="0" applyFont="1" applyBorder="1" applyAlignment="1">
      <alignment horizontal="centerContinuous" vertical="center"/>
    </xf>
    <xf numFmtId="0" fontId="17" fillId="0" borderId="47" xfId="0" applyFont="1" applyBorder="1" applyAlignment="1">
      <alignment horizontal="centerContinuous" vertical="center"/>
    </xf>
    <xf numFmtId="0" fontId="17" fillId="0" borderId="32" xfId="0" applyFont="1" applyBorder="1" applyAlignment="1">
      <alignment horizontal="centerContinuous" vertical="center"/>
    </xf>
    <xf numFmtId="0" fontId="17" fillId="0" borderId="18" xfId="0" applyFont="1" applyBorder="1" applyAlignment="1">
      <alignment horizontal="centerContinuous" vertical="center"/>
    </xf>
    <xf numFmtId="0" fontId="17" fillId="0" borderId="40" xfId="0" applyFont="1" applyBorder="1" applyAlignment="1">
      <alignment horizontal="centerContinuous" vertical="center"/>
    </xf>
    <xf numFmtId="0" fontId="17" fillId="0" borderId="29" xfId="0" applyFont="1" applyBorder="1" applyAlignment="1">
      <alignment horizontal="centerContinuous" vertical="center"/>
    </xf>
    <xf numFmtId="0" fontId="16" fillId="0" borderId="63" xfId="0" applyFont="1" applyBorder="1" applyAlignment="1">
      <alignment horizontal="centerContinuous" vertical="center"/>
    </xf>
    <xf numFmtId="0" fontId="16" fillId="0" borderId="62" xfId="0" applyFont="1" applyBorder="1" applyAlignment="1">
      <alignment horizontal="centerContinuous" vertical="center"/>
    </xf>
    <xf numFmtId="0" fontId="3" fillId="0" borderId="62" xfId="0" applyFont="1" applyBorder="1" applyAlignment="1">
      <alignment horizontal="centerContinuous" vertical="center"/>
    </xf>
    <xf numFmtId="180" fontId="5" fillId="3" borderId="0" xfId="0" applyNumberFormat="1" applyFont="1" applyFill="1"/>
    <xf numFmtId="0" fontId="0" fillId="0" borderId="0" xfId="0" applyAlignment="1">
      <alignment vertical="center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6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shrinkToFit="1"/>
    </xf>
    <xf numFmtId="0" fontId="7" fillId="3" borderId="0" xfId="0" applyFont="1" applyFill="1" applyProtection="1">
      <protection locked="0"/>
    </xf>
    <xf numFmtId="0" fontId="19" fillId="3" borderId="10" xfId="0" applyFont="1" applyFill="1" applyBorder="1" applyAlignment="1">
      <alignment horizontal="center" vertical="center" shrinkToFit="1"/>
    </xf>
    <xf numFmtId="38" fontId="11" fillId="0" borderId="18" xfId="1" applyFont="1" applyBorder="1" applyAlignment="1" applyProtection="1">
      <alignment vertical="center" shrinkToFit="1"/>
    </xf>
    <xf numFmtId="0" fontId="25" fillId="0" borderId="36" xfId="0" applyFont="1" applyBorder="1" applyAlignment="1">
      <alignment horizontal="centerContinuous" vertical="center"/>
    </xf>
    <xf numFmtId="0" fontId="11" fillId="0" borderId="36" xfId="0" applyFont="1" applyBorder="1" applyAlignment="1">
      <alignment horizontal="centerContinuous" vertical="center"/>
    </xf>
    <xf numFmtId="0" fontId="11" fillId="0" borderId="54" xfId="0" applyFont="1" applyBorder="1" applyAlignment="1">
      <alignment horizontal="centerContinuous" vertical="center"/>
    </xf>
    <xf numFmtId="0" fontId="25" fillId="0" borderId="54" xfId="0" applyFont="1" applyBorder="1" applyAlignment="1">
      <alignment horizontal="centerContinuous" vertical="center"/>
    </xf>
    <xf numFmtId="38" fontId="11" fillId="0" borderId="36" xfId="1" applyFont="1" applyBorder="1" applyAlignment="1" applyProtection="1">
      <alignment horizontal="right" vertical="center"/>
    </xf>
    <xf numFmtId="38" fontId="25" fillId="0" borderId="46" xfId="1" applyFont="1" applyBorder="1" applyAlignment="1" applyProtection="1">
      <alignment vertical="center" shrinkToFit="1"/>
    </xf>
    <xf numFmtId="38" fontId="11" fillId="0" borderId="23" xfId="1" applyFont="1" applyBorder="1" applyAlignment="1" applyProtection="1">
      <alignment vertical="center" shrinkToFit="1"/>
    </xf>
    <xf numFmtId="38" fontId="11" fillId="0" borderId="47" xfId="1" applyFont="1" applyBorder="1" applyAlignment="1" applyProtection="1">
      <alignment vertical="center" shrinkToFit="1"/>
    </xf>
    <xf numFmtId="38" fontId="11" fillId="0" borderId="17" xfId="1" applyFont="1" applyBorder="1" applyAlignment="1" applyProtection="1">
      <alignment vertical="center" shrinkToFit="1"/>
    </xf>
    <xf numFmtId="38" fontId="11" fillId="0" borderId="19" xfId="1" applyFont="1" applyBorder="1" applyAlignment="1" applyProtection="1">
      <alignment vertical="center" shrinkToFit="1"/>
    </xf>
    <xf numFmtId="38" fontId="11" fillId="0" borderId="29" xfId="1" applyFont="1" applyBorder="1" applyAlignment="1" applyProtection="1">
      <alignment vertical="center" shrinkToFit="1"/>
    </xf>
    <xf numFmtId="38" fontId="25" fillId="0" borderId="59" xfId="1" applyFont="1" applyBorder="1" applyAlignment="1" applyProtection="1">
      <alignment vertical="center" shrinkToFit="1"/>
    </xf>
    <xf numFmtId="38" fontId="25" fillId="0" borderId="62" xfId="1" applyFont="1" applyBorder="1" applyAlignment="1" applyProtection="1">
      <alignment vertical="center" shrinkToFit="1"/>
    </xf>
    <xf numFmtId="38" fontId="11" fillId="0" borderId="62" xfId="1" applyFont="1" applyBorder="1" applyAlignment="1" applyProtection="1">
      <alignment vertical="center" shrinkToFit="1"/>
    </xf>
    <xf numFmtId="38" fontId="25" fillId="0" borderId="10" xfId="1" applyFont="1" applyBorder="1" applyAlignment="1" applyProtection="1">
      <alignment vertical="center" shrinkToFit="1"/>
    </xf>
    <xf numFmtId="0" fontId="25" fillId="0" borderId="61" xfId="0" applyFont="1" applyBorder="1" applyAlignment="1">
      <alignment horizontal="centerContinuous" vertical="center"/>
    </xf>
    <xf numFmtId="38" fontId="7" fillId="0" borderId="13" xfId="1" applyFont="1" applyBorder="1" applyAlignment="1" applyProtection="1">
      <alignment horizontal="center" vertical="center" shrinkToFit="1"/>
    </xf>
    <xf numFmtId="0" fontId="11" fillId="0" borderId="62" xfId="0" applyFont="1" applyBorder="1" applyAlignment="1">
      <alignment vertical="center"/>
    </xf>
    <xf numFmtId="38" fontId="20" fillId="0" borderId="62" xfId="1" applyFont="1" applyBorder="1" applyAlignment="1" applyProtection="1">
      <alignment vertical="center" shrinkToFit="1"/>
    </xf>
    <xf numFmtId="38" fontId="3" fillId="0" borderId="62" xfId="1" applyFont="1" applyBorder="1" applyAlignment="1" applyProtection="1">
      <alignment horizontal="right" vertical="center"/>
    </xf>
    <xf numFmtId="0" fontId="26" fillId="0" borderId="4" xfId="0" applyFont="1" applyBorder="1" applyAlignment="1" applyProtection="1">
      <alignment horizontal="centerContinuous" vertical="center"/>
      <protection locked="0"/>
    </xf>
    <xf numFmtId="0" fontId="0" fillId="0" borderId="0" xfId="0" applyAlignment="1" applyProtection="1">
      <alignment horizontal="centerContinuous" vertical="center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0" fontId="26" fillId="0" borderId="4" xfId="0" applyFont="1" applyBorder="1" applyAlignment="1" applyProtection="1">
      <alignment horizontal="left" vertical="center" indent="3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0" fontId="20" fillId="0" borderId="4" xfId="0" applyFont="1" applyBorder="1" applyAlignment="1" applyProtection="1">
      <alignment vertical="center"/>
      <protection locked="0"/>
    </xf>
    <xf numFmtId="38" fontId="7" fillId="0" borderId="16" xfId="1" applyFont="1" applyFill="1" applyBorder="1" applyAlignment="1" applyProtection="1">
      <alignment vertical="center" shrinkToFi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distributed" vertical="center"/>
      <protection locked="0"/>
    </xf>
    <xf numFmtId="38" fontId="4" fillId="0" borderId="0" xfId="1" applyFont="1" applyFill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distributed" vertical="center"/>
      <protection locked="0"/>
    </xf>
    <xf numFmtId="38" fontId="4" fillId="0" borderId="0" xfId="1" applyFont="1" applyFill="1" applyBorder="1" applyAlignment="1" applyProtection="1">
      <alignment horizontal="left" vertical="center"/>
      <protection locked="0"/>
    </xf>
    <xf numFmtId="38" fontId="4" fillId="0" borderId="1" xfId="1" applyFont="1" applyFill="1" applyBorder="1" applyAlignment="1" applyProtection="1">
      <alignment horizontal="left" vertical="center"/>
      <protection locked="0"/>
    </xf>
    <xf numFmtId="38" fontId="5" fillId="0" borderId="51" xfId="1" applyFont="1" applyFill="1" applyBorder="1" applyAlignment="1" applyProtection="1">
      <alignment vertical="center"/>
      <protection locked="0"/>
    </xf>
    <xf numFmtId="0" fontId="20" fillId="0" borderId="29" xfId="0" applyFont="1" applyBorder="1" applyAlignment="1" applyProtection="1">
      <alignment horizontal="center" vertical="center" shrinkToFit="1"/>
      <protection locked="0"/>
    </xf>
    <xf numFmtId="0" fontId="20" fillId="0" borderId="48" xfId="0" applyFont="1" applyBorder="1" applyAlignment="1" applyProtection="1">
      <alignment horizontal="center" vertical="center" shrinkToFit="1"/>
      <protection locked="0"/>
    </xf>
    <xf numFmtId="38" fontId="5" fillId="0" borderId="5" xfId="1" applyFont="1" applyFill="1" applyBorder="1" applyAlignment="1" applyProtection="1">
      <alignment horizontal="right" vertical="center"/>
      <protection locked="0"/>
    </xf>
    <xf numFmtId="38" fontId="7" fillId="0" borderId="28" xfId="1" applyFont="1" applyFill="1" applyBorder="1" applyAlignment="1" applyProtection="1">
      <alignment horizontal="distributed" vertical="center"/>
      <protection locked="0"/>
    </xf>
    <xf numFmtId="38" fontId="5" fillId="0" borderId="28" xfId="1" applyFont="1" applyFill="1" applyBorder="1" applyAlignment="1" applyProtection="1">
      <alignment vertical="center"/>
      <protection locked="0"/>
    </xf>
    <xf numFmtId="38" fontId="4" fillId="0" borderId="0" xfId="1" applyFont="1" applyFill="1" applyAlignment="1" applyProtection="1">
      <alignment vertical="center"/>
      <protection locked="0"/>
    </xf>
    <xf numFmtId="0" fontId="20" fillId="0" borderId="47" xfId="0" applyFont="1" applyBorder="1" applyAlignment="1" applyProtection="1">
      <alignment horizontal="distributed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38" fontId="7" fillId="0" borderId="26" xfId="1" applyFont="1" applyFill="1" applyBorder="1" applyAlignment="1" applyProtection="1">
      <alignment horizontal="center" vertical="center"/>
      <protection locked="0"/>
    </xf>
    <xf numFmtId="38" fontId="7" fillId="0" borderId="11" xfId="1" applyFont="1" applyFill="1" applyBorder="1" applyAlignment="1" applyProtection="1">
      <alignment horizontal="center" vertical="center"/>
      <protection locked="0"/>
    </xf>
    <xf numFmtId="38" fontId="7" fillId="0" borderId="7" xfId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38" fontId="5" fillId="0" borderId="32" xfId="1" applyFont="1" applyFill="1" applyBorder="1" applyAlignment="1" applyProtection="1">
      <alignment horizontal="distributed" vertical="center"/>
      <protection locked="0"/>
    </xf>
    <xf numFmtId="0" fontId="20" fillId="0" borderId="19" xfId="0" applyFont="1" applyBorder="1" applyAlignment="1" applyProtection="1">
      <alignment horizontal="distributed" vertical="center"/>
      <protection locked="0"/>
    </xf>
    <xf numFmtId="38" fontId="5" fillId="0" borderId="50" xfId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0" fontId="23" fillId="0" borderId="47" xfId="0" applyFont="1" applyBorder="1" applyProtection="1">
      <protection locked="0"/>
    </xf>
    <xf numFmtId="38" fontId="7" fillId="0" borderId="23" xfId="1" applyFont="1" applyFill="1" applyBorder="1" applyAlignment="1" applyProtection="1">
      <alignment horizontal="center" vertical="center"/>
      <protection locked="0"/>
    </xf>
    <xf numFmtId="38" fontId="7" fillId="0" borderId="33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Alignment="1" applyProtection="1">
      <alignment vertical="center"/>
      <protection locked="0"/>
    </xf>
    <xf numFmtId="38" fontId="7" fillId="0" borderId="0" xfId="1" applyFont="1" applyFill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38" fontId="12" fillId="0" borderId="0" xfId="1" applyFont="1" applyFill="1" applyBorder="1" applyAlignment="1" applyProtection="1">
      <alignment horizontal="distributed" vertical="center"/>
      <protection locked="0"/>
    </xf>
    <xf numFmtId="38" fontId="20" fillId="0" borderId="0" xfId="1" applyFont="1" applyFill="1" applyBorder="1" applyAlignment="1" applyProtection="1">
      <alignment horizontal="center"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38" fontId="6" fillId="0" borderId="12" xfId="1" applyFont="1" applyFill="1" applyBorder="1" applyAlignment="1" applyProtection="1">
      <alignment horizontal="center" vertical="center"/>
      <protection locked="0"/>
    </xf>
    <xf numFmtId="38" fontId="7" fillId="0" borderId="17" xfId="1" applyFont="1" applyFill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11" fillId="0" borderId="2" xfId="1" applyFont="1" applyFill="1" applyBorder="1" applyAlignment="1" applyProtection="1">
      <alignment horizontal="center" vertical="center"/>
      <protection locked="0"/>
    </xf>
    <xf numFmtId="38" fontId="5" fillId="0" borderId="45" xfId="1" applyFont="1" applyFill="1" applyBorder="1" applyAlignment="1" applyProtection="1">
      <alignment vertical="center"/>
      <protection locked="0"/>
    </xf>
    <xf numFmtId="38" fontId="9" fillId="0" borderId="3" xfId="1" applyFont="1" applyFill="1" applyBorder="1" applyAlignment="1" applyProtection="1">
      <alignment vertical="center"/>
      <protection locked="0"/>
    </xf>
    <xf numFmtId="38" fontId="20" fillId="0" borderId="46" xfId="1" applyFont="1" applyFill="1" applyBorder="1" applyAlignment="1" applyProtection="1">
      <alignment horizontal="distributed" vertical="center"/>
      <protection locked="0"/>
    </xf>
    <xf numFmtId="38" fontId="7" fillId="0" borderId="5" xfId="1" applyFont="1" applyFill="1" applyBorder="1" applyAlignment="1" applyProtection="1">
      <alignment horizontal="distributed" vertical="center"/>
      <protection locked="0"/>
    </xf>
    <xf numFmtId="176" fontId="9" fillId="0" borderId="30" xfId="1" applyNumberFormat="1" applyFont="1" applyFill="1" applyBorder="1" applyAlignment="1" applyProtection="1">
      <alignment vertical="center"/>
      <protection locked="0"/>
    </xf>
    <xf numFmtId="38" fontId="11" fillId="0" borderId="0" xfId="1" applyFont="1" applyFill="1" applyBorder="1" applyAlignment="1" applyProtection="1">
      <alignment vertical="center"/>
      <protection locked="0"/>
    </xf>
    <xf numFmtId="38" fontId="20" fillId="0" borderId="23" xfId="1" applyFont="1" applyFill="1" applyBorder="1" applyAlignment="1" applyProtection="1">
      <alignment horizontal="center" vertical="center"/>
      <protection locked="0"/>
    </xf>
    <xf numFmtId="38" fontId="20" fillId="0" borderId="47" xfId="1" applyFont="1" applyFill="1" applyBorder="1" applyAlignment="1" applyProtection="1">
      <alignment horizontal="center" vertical="center"/>
      <protection locked="0"/>
    </xf>
    <xf numFmtId="38" fontId="11" fillId="0" borderId="5" xfId="1" applyFont="1" applyFill="1" applyBorder="1" applyAlignment="1" applyProtection="1">
      <alignment horizontal="center" vertical="center"/>
      <protection locked="0"/>
    </xf>
    <xf numFmtId="38" fontId="3" fillId="0" borderId="11" xfId="1" applyFont="1" applyFill="1" applyBorder="1" applyAlignment="1" applyProtection="1">
      <alignment horizontal="center" vertical="center"/>
      <protection locked="0"/>
    </xf>
    <xf numFmtId="38" fontId="7" fillId="0" borderId="36" xfId="1" applyFont="1" applyFill="1" applyBorder="1" applyAlignment="1" applyProtection="1">
      <alignment horizontal="center" vertical="center"/>
      <protection locked="0"/>
    </xf>
    <xf numFmtId="38" fontId="20" fillId="0" borderId="36" xfId="1" applyFont="1" applyFill="1" applyBorder="1" applyAlignment="1" applyProtection="1">
      <alignment horizontal="center" vertical="center"/>
      <protection locked="0"/>
    </xf>
    <xf numFmtId="38" fontId="7" fillId="0" borderId="37" xfId="1" applyFont="1" applyFill="1" applyBorder="1" applyAlignment="1" applyProtection="1">
      <alignment horizontal="center" vertical="center"/>
      <protection locked="0"/>
    </xf>
    <xf numFmtId="38" fontId="20" fillId="0" borderId="0" xfId="1" applyFont="1" applyFill="1" applyAlignment="1" applyProtection="1">
      <alignment vertical="center"/>
      <protection locked="0"/>
    </xf>
    <xf numFmtId="38" fontId="5" fillId="0" borderId="23" xfId="1" applyFont="1" applyFill="1" applyBorder="1" applyAlignment="1" applyProtection="1">
      <alignment horizontal="center" vertical="center"/>
      <protection locked="0"/>
    </xf>
    <xf numFmtId="38" fontId="5" fillId="0" borderId="26" xfId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38" fontId="7" fillId="0" borderId="6" xfId="1" applyFont="1" applyFill="1" applyBorder="1" applyAlignment="1" applyProtection="1">
      <alignment horizontal="center" vertical="center"/>
      <protection locked="0"/>
    </xf>
    <xf numFmtId="38" fontId="20" fillId="0" borderId="17" xfId="1" applyFont="1" applyFill="1" applyBorder="1" applyAlignment="1" applyProtection="1">
      <alignment horizontal="center" vertical="center"/>
      <protection locked="0"/>
    </xf>
    <xf numFmtId="38" fontId="7" fillId="0" borderId="16" xfId="1" applyFont="1" applyFill="1" applyBorder="1" applyAlignment="1" applyProtection="1">
      <alignment horizontal="center" vertical="center"/>
      <protection locked="0"/>
    </xf>
    <xf numFmtId="38" fontId="7" fillId="0" borderId="6" xfId="1" applyFont="1" applyFill="1" applyBorder="1" applyAlignment="1" applyProtection="1">
      <alignment horizontal="distributed" vertical="center" wrapText="1" shrinkToFit="1"/>
      <protection locked="0"/>
    </xf>
    <xf numFmtId="38" fontId="20" fillId="0" borderId="29" xfId="1" applyFont="1" applyFill="1" applyBorder="1" applyAlignment="1" applyProtection="1">
      <alignment horizontal="distributed" vertical="center"/>
      <protection locked="0"/>
    </xf>
    <xf numFmtId="38" fontId="20" fillId="0" borderId="48" xfId="1" applyFont="1" applyFill="1" applyBorder="1" applyAlignment="1" applyProtection="1">
      <alignment horizontal="distributed" vertical="center"/>
      <protection locked="0"/>
    </xf>
    <xf numFmtId="38" fontId="5" fillId="0" borderId="53" xfId="1" applyFont="1" applyFill="1" applyBorder="1" applyAlignment="1" applyProtection="1">
      <alignment horizontal="center" vertical="center"/>
      <protection locked="0"/>
    </xf>
    <xf numFmtId="38" fontId="5" fillId="0" borderId="53" xfId="1" applyFont="1" applyFill="1" applyBorder="1" applyAlignment="1" applyProtection="1">
      <alignment horizontal="distributed" vertical="center"/>
      <protection locked="0"/>
    </xf>
    <xf numFmtId="38" fontId="5" fillId="0" borderId="48" xfId="1" applyFont="1" applyFill="1" applyBorder="1" applyAlignment="1" applyProtection="1">
      <alignment horizontal="distributed" vertical="center"/>
      <protection locked="0"/>
    </xf>
    <xf numFmtId="38" fontId="7" fillId="0" borderId="42" xfId="1" applyFont="1" applyFill="1" applyBorder="1" applyAlignment="1" applyProtection="1">
      <alignment horizontal="center" vertical="center"/>
      <protection locked="0"/>
    </xf>
    <xf numFmtId="38" fontId="4" fillId="0" borderId="7" xfId="1" applyFont="1" applyFill="1" applyBorder="1" applyAlignment="1" applyProtection="1">
      <alignment vertical="center"/>
      <protection locked="0"/>
    </xf>
    <xf numFmtId="38" fontId="7" fillId="0" borderId="35" xfId="1" applyFont="1" applyFill="1" applyBorder="1" applyAlignment="1" applyProtection="1">
      <alignment horizontal="center" vertical="center"/>
      <protection locked="0"/>
    </xf>
    <xf numFmtId="38" fontId="4" fillId="0" borderId="6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20" fillId="0" borderId="19" xfId="0" applyFont="1" applyBorder="1" applyAlignment="1" applyProtection="1">
      <alignment horizontal="distributed" vertical="center" shrinkToFit="1"/>
      <protection locked="0"/>
    </xf>
    <xf numFmtId="0" fontId="20" fillId="0" borderId="18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14" fillId="0" borderId="30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38" fontId="5" fillId="0" borderId="10" xfId="0" applyNumberFormat="1" applyFont="1" applyBorder="1" applyAlignment="1" applyProtection="1">
      <alignment vertical="center"/>
      <protection locked="0"/>
    </xf>
    <xf numFmtId="38" fontId="20" fillId="0" borderId="18" xfId="1" applyFont="1" applyFill="1" applyBorder="1" applyAlignment="1" applyProtection="1">
      <alignment horizontal="center"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38" fontId="11" fillId="0" borderId="2" xfId="1" applyFont="1" applyFill="1" applyBorder="1" applyAlignment="1" applyProtection="1">
      <alignment vertical="center"/>
      <protection locked="0"/>
    </xf>
    <xf numFmtId="38" fontId="5" fillId="0" borderId="5" xfId="1" applyFont="1" applyFill="1" applyBorder="1" applyAlignment="1" applyProtection="1">
      <alignment horizontal="center" vertical="center"/>
      <protection locked="0"/>
    </xf>
    <xf numFmtId="176" fontId="9" fillId="0" borderId="49" xfId="1" applyNumberFormat="1" applyFont="1" applyFill="1" applyBorder="1" applyAlignment="1" applyProtection="1">
      <alignment vertical="center"/>
      <protection locked="0"/>
    </xf>
    <xf numFmtId="38" fontId="11" fillId="0" borderId="0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38" fontId="7" fillId="0" borderId="34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76" fontId="9" fillId="0" borderId="5" xfId="1" applyNumberFormat="1" applyFont="1" applyFill="1" applyBorder="1" applyAlignment="1" applyProtection="1">
      <alignment vertical="center"/>
      <protection locked="0"/>
    </xf>
    <xf numFmtId="176" fontId="9" fillId="0" borderId="4" xfId="1" applyNumberFormat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horizontal="distributed"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38" fontId="5" fillId="0" borderId="27" xfId="0" applyNumberFormat="1" applyFont="1" applyBorder="1" applyAlignment="1" applyProtection="1">
      <alignment vertical="center"/>
      <protection locked="0"/>
    </xf>
    <xf numFmtId="38" fontId="6" fillId="0" borderId="32" xfId="1" applyFont="1" applyFill="1" applyBorder="1" applyAlignment="1" applyProtection="1">
      <alignment horizontal="center" vertical="center"/>
      <protection locked="0"/>
    </xf>
    <xf numFmtId="38" fontId="5" fillId="0" borderId="43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horizontal="centerContinuous" vertical="center" shrinkToFit="1"/>
      <protection locked="0"/>
    </xf>
    <xf numFmtId="177" fontId="9" fillId="0" borderId="3" xfId="1" applyNumberFormat="1" applyFont="1" applyFill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38" fontId="9" fillId="0" borderId="53" xfId="1" applyFont="1" applyFill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177" fontId="9" fillId="0" borderId="2" xfId="1" applyNumberFormat="1" applyFont="1" applyFill="1" applyBorder="1" applyAlignment="1" applyProtection="1">
      <alignment vertical="center"/>
      <protection locked="0"/>
    </xf>
    <xf numFmtId="183" fontId="11" fillId="0" borderId="36" xfId="1" applyNumberFormat="1" applyFont="1" applyBorder="1" applyAlignment="1" applyProtection="1">
      <alignment horizontal="right" vertical="center"/>
    </xf>
    <xf numFmtId="184" fontId="3" fillId="0" borderId="62" xfId="1" applyNumberFormat="1" applyFont="1" applyBorder="1" applyAlignment="1" applyProtection="1">
      <alignment horizontal="right" vertical="center"/>
    </xf>
    <xf numFmtId="184" fontId="11" fillId="0" borderId="36" xfId="1" applyNumberFormat="1" applyFont="1" applyBorder="1" applyAlignment="1" applyProtection="1">
      <alignment horizontal="right" vertical="center"/>
    </xf>
    <xf numFmtId="38" fontId="5" fillId="0" borderId="2" xfId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Continuous" vertical="center" shrinkToFit="1"/>
      <protection locked="0"/>
    </xf>
    <xf numFmtId="38" fontId="4" fillId="0" borderId="2" xfId="1" applyFon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176" fontId="9" fillId="0" borderId="3" xfId="1" applyNumberFormat="1" applyFont="1" applyFill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38" fontId="21" fillId="0" borderId="3" xfId="1" applyFont="1" applyFill="1" applyBorder="1" applyAlignment="1" applyProtection="1">
      <alignment vertical="center"/>
      <protection locked="0"/>
    </xf>
    <xf numFmtId="38" fontId="7" fillId="0" borderId="2" xfId="1" applyFont="1" applyBorder="1" applyAlignment="1" applyProtection="1">
      <alignment horizontal="center" vertical="center"/>
      <protection locked="0"/>
    </xf>
    <xf numFmtId="38" fontId="7" fillId="0" borderId="0" xfId="1" applyFont="1" applyBorder="1" applyAlignment="1" applyProtection="1">
      <alignment horizontal="center" vertical="center"/>
      <protection locked="0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38" fontId="7" fillId="0" borderId="3" xfId="1" applyFont="1" applyFill="1" applyBorder="1" applyAlignment="1" applyProtection="1">
      <alignment horizontal="center" vertical="center"/>
      <protection locked="0"/>
    </xf>
    <xf numFmtId="38" fontId="7" fillId="0" borderId="34" xfId="1" applyFont="1" applyBorder="1" applyAlignment="1" applyProtection="1">
      <alignment horizontal="center" vertical="center"/>
    </xf>
    <xf numFmtId="38" fontId="7" fillId="0" borderId="64" xfId="1" applyFont="1" applyBorder="1" applyAlignment="1" applyProtection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184" fontId="25" fillId="0" borderId="49" xfId="1" applyNumberFormat="1" applyFont="1" applyBorder="1" applyAlignment="1" applyProtection="1">
      <alignment horizontal="right" vertical="center"/>
    </xf>
    <xf numFmtId="184" fontId="25" fillId="0" borderId="65" xfId="1" applyNumberFormat="1" applyFont="1" applyBorder="1" applyAlignment="1" applyProtection="1">
      <alignment horizontal="right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184" fontId="11" fillId="0" borderId="34" xfId="1" applyNumberFormat="1" applyFont="1" applyBorder="1" applyAlignment="1" applyProtection="1">
      <alignment horizontal="right" vertical="center" shrinkToFit="1"/>
    </xf>
    <xf numFmtId="184" fontId="11" fillId="0" borderId="64" xfId="1" applyNumberFormat="1" applyFont="1" applyBorder="1" applyAlignment="1" applyProtection="1">
      <alignment horizontal="right" vertical="center" shrinkToFit="1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178" fontId="25" fillId="0" borderId="49" xfId="1" applyNumberFormat="1" applyFont="1" applyBorder="1" applyAlignment="1" applyProtection="1">
      <alignment horizontal="right" vertical="center"/>
    </xf>
    <xf numFmtId="178" fontId="25" fillId="0" borderId="65" xfId="1" applyNumberFormat="1" applyFont="1" applyBorder="1" applyAlignment="1" applyProtection="1">
      <alignment horizontal="right" vertical="center"/>
    </xf>
    <xf numFmtId="183" fontId="11" fillId="0" borderId="32" xfId="1" applyNumberFormat="1" applyFont="1" applyBorder="1" applyAlignment="1" applyProtection="1">
      <alignment horizontal="right" vertical="center" shrinkToFit="1"/>
    </xf>
    <xf numFmtId="183" fontId="11" fillId="0" borderId="45" xfId="1" applyNumberFormat="1" applyFont="1" applyBorder="1" applyAlignment="1" applyProtection="1">
      <alignment horizontal="right" vertical="center" shrinkToFit="1"/>
    </xf>
    <xf numFmtId="180" fontId="9" fillId="4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183" fontId="11" fillId="0" borderId="34" xfId="1" applyNumberFormat="1" applyFont="1" applyBorder="1" applyAlignment="1" applyProtection="1">
      <alignment horizontal="right" vertical="center" shrinkToFit="1"/>
    </xf>
    <xf numFmtId="183" fontId="11" fillId="0" borderId="64" xfId="1" applyNumberFormat="1" applyFont="1" applyBorder="1" applyAlignment="1" applyProtection="1">
      <alignment horizontal="right" vertical="center" shrinkToFit="1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182" fontId="15" fillId="0" borderId="19" xfId="1" applyNumberFormat="1" applyFont="1" applyFill="1" applyBorder="1" applyAlignment="1" applyProtection="1">
      <alignment horizontal="right" vertical="center"/>
    </xf>
    <xf numFmtId="182" fontId="15" fillId="0" borderId="29" xfId="1" applyNumberFormat="1" applyFont="1" applyFill="1" applyBorder="1" applyAlignment="1" applyProtection="1">
      <alignment horizontal="right" vertical="center"/>
    </xf>
    <xf numFmtId="182" fontId="15" fillId="0" borderId="20" xfId="1" applyNumberFormat="1" applyFont="1" applyFill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horizontal="left" vertical="center"/>
      <protection locked="0"/>
    </xf>
    <xf numFmtId="56" fontId="5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179" fontId="9" fillId="0" borderId="19" xfId="0" applyNumberFormat="1" applyFont="1" applyBorder="1" applyAlignment="1" applyProtection="1">
      <alignment horizontal="center" vertical="center"/>
      <protection locked="0"/>
    </xf>
    <xf numFmtId="179" fontId="9" fillId="0" borderId="29" xfId="0" applyNumberFormat="1" applyFont="1" applyBorder="1" applyAlignment="1" applyProtection="1">
      <alignment horizontal="center" vertical="center"/>
      <protection locked="0"/>
    </xf>
    <xf numFmtId="179" fontId="9" fillId="0" borderId="20" xfId="0" applyNumberFormat="1" applyFont="1" applyBorder="1" applyAlignment="1" applyProtection="1">
      <alignment horizontal="center" vertical="center"/>
      <protection locked="0"/>
    </xf>
    <xf numFmtId="184" fontId="11" fillId="0" borderId="32" xfId="1" applyNumberFormat="1" applyFont="1" applyBorder="1" applyAlignment="1" applyProtection="1">
      <alignment horizontal="right" vertical="center" shrinkToFit="1"/>
    </xf>
    <xf numFmtId="184" fontId="11" fillId="0" borderId="45" xfId="1" applyNumberFormat="1" applyFont="1" applyBorder="1" applyAlignment="1" applyProtection="1">
      <alignment horizontal="right" vertical="center" shrinkToFit="1"/>
    </xf>
    <xf numFmtId="183" fontId="11" fillId="0" borderId="49" xfId="1" applyNumberFormat="1" applyFont="1" applyBorder="1" applyAlignment="1" applyProtection="1">
      <alignment horizontal="right" vertical="center" shrinkToFit="1"/>
    </xf>
    <xf numFmtId="183" fontId="11" fillId="0" borderId="65" xfId="1" applyNumberFormat="1" applyFont="1" applyBorder="1" applyAlignment="1" applyProtection="1">
      <alignment horizontal="right" vertical="center" shrinkToFit="1"/>
    </xf>
    <xf numFmtId="184" fontId="11" fillId="0" borderId="49" xfId="1" applyNumberFormat="1" applyFont="1" applyBorder="1" applyAlignment="1" applyProtection="1">
      <alignment horizontal="right" vertical="center" shrinkToFit="1"/>
    </xf>
    <xf numFmtId="184" fontId="11" fillId="0" borderId="65" xfId="1" applyNumberFormat="1" applyFont="1" applyBorder="1" applyAlignment="1" applyProtection="1">
      <alignment horizontal="right" vertical="center" shrinkToFit="1"/>
    </xf>
    <xf numFmtId="38" fontId="11" fillId="0" borderId="34" xfId="1" applyFont="1" applyBorder="1" applyAlignment="1" applyProtection="1">
      <alignment horizontal="right" vertical="center" shrinkToFit="1"/>
    </xf>
    <xf numFmtId="38" fontId="11" fillId="0" borderId="64" xfId="1" applyFont="1" applyBorder="1" applyAlignment="1" applyProtection="1">
      <alignment horizontal="right" vertical="center" shrinkToFit="1"/>
    </xf>
    <xf numFmtId="38" fontId="11" fillId="0" borderId="32" xfId="1" applyFont="1" applyBorder="1" applyAlignment="1" applyProtection="1">
      <alignment horizontal="right" vertical="center" shrinkToFit="1"/>
    </xf>
    <xf numFmtId="38" fontId="11" fillId="0" borderId="45" xfId="1" applyFont="1" applyBorder="1" applyAlignment="1" applyProtection="1">
      <alignment horizontal="right" vertical="center" shrinkToFit="1"/>
    </xf>
    <xf numFmtId="183" fontId="25" fillId="0" borderId="63" xfId="1" applyNumberFormat="1" applyFont="1" applyBorder="1" applyAlignment="1" applyProtection="1">
      <alignment horizontal="right" vertical="center"/>
    </xf>
    <xf numFmtId="183" fontId="25" fillId="0" borderId="68" xfId="1" applyNumberFormat="1" applyFont="1" applyBorder="1" applyAlignment="1" applyProtection="1">
      <alignment horizontal="right" vertical="center"/>
    </xf>
    <xf numFmtId="184" fontId="25" fillId="0" borderId="63" xfId="1" applyNumberFormat="1" applyFont="1" applyBorder="1" applyAlignment="1" applyProtection="1">
      <alignment horizontal="right" vertical="center"/>
    </xf>
    <xf numFmtId="184" fontId="25" fillId="0" borderId="68" xfId="1" applyNumberFormat="1" applyFont="1" applyBorder="1" applyAlignment="1" applyProtection="1">
      <alignment horizontal="right" vertical="center"/>
    </xf>
    <xf numFmtId="38" fontId="15" fillId="0" borderId="63" xfId="1" applyFont="1" applyBorder="1" applyAlignment="1" applyProtection="1">
      <alignment horizontal="right" vertical="center"/>
    </xf>
    <xf numFmtId="38" fontId="15" fillId="0" borderId="68" xfId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181" fontId="15" fillId="3" borderId="18" xfId="1" applyNumberFormat="1" applyFont="1" applyFill="1" applyBorder="1" applyAlignment="1" applyProtection="1">
      <alignment horizontal="right" vertical="center" indent="2"/>
    </xf>
    <xf numFmtId="181" fontId="15" fillId="3" borderId="16" xfId="1" applyNumberFormat="1" applyFont="1" applyFill="1" applyBorder="1" applyAlignment="1" applyProtection="1">
      <alignment horizontal="right" vertical="center" indent="2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179" fontId="9" fillId="3" borderId="17" xfId="0" applyNumberFormat="1" applyFont="1" applyFill="1" applyBorder="1" applyAlignment="1">
      <alignment horizontal="center" vertical="center" shrinkToFit="1"/>
    </xf>
    <xf numFmtId="179" fontId="9" fillId="3" borderId="18" xfId="0" applyNumberFormat="1" applyFont="1" applyFill="1" applyBorder="1" applyAlignment="1">
      <alignment horizontal="center" vertical="center" shrinkToFit="1"/>
    </xf>
    <xf numFmtId="179" fontId="9" fillId="3" borderId="16" xfId="0" applyNumberFormat="1" applyFont="1" applyFill="1" applyBorder="1" applyAlignment="1">
      <alignment horizontal="center" vertical="center" shrinkToFit="1"/>
    </xf>
    <xf numFmtId="0" fontId="25" fillId="3" borderId="17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176" fontId="5" fillId="3" borderId="18" xfId="0" applyNumberFormat="1" applyFont="1" applyFill="1" applyBorder="1" applyAlignment="1">
      <alignment horizontal="left" vertical="center"/>
    </xf>
    <xf numFmtId="176" fontId="5" fillId="3" borderId="16" xfId="0" applyNumberFormat="1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distributed" vertical="center"/>
      <protection locked="0"/>
    </xf>
    <xf numFmtId="0" fontId="7" fillId="0" borderId="16" xfId="0" applyFont="1" applyBorder="1" applyAlignment="1" applyProtection="1">
      <alignment horizontal="distributed" vertical="center"/>
      <protection locked="0"/>
    </xf>
    <xf numFmtId="0" fontId="7" fillId="0" borderId="23" xfId="0" applyFont="1" applyBorder="1" applyAlignment="1" applyProtection="1">
      <alignment horizontal="distributed" vertical="center"/>
      <protection locked="0"/>
    </xf>
    <xf numFmtId="0" fontId="7" fillId="0" borderId="33" xfId="0" applyFont="1" applyBorder="1" applyAlignment="1" applyProtection="1">
      <alignment horizontal="distributed" vertical="center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distributed" vertical="center"/>
      <protection locked="0"/>
    </xf>
    <xf numFmtId="0" fontId="20" fillId="0" borderId="6" xfId="0" applyFont="1" applyBorder="1" applyAlignment="1" applyProtection="1">
      <alignment horizontal="distributed" vertical="center"/>
      <protection locked="0"/>
    </xf>
    <xf numFmtId="0" fontId="5" fillId="3" borderId="4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180" fontId="5" fillId="3" borderId="4" xfId="0" applyNumberFormat="1" applyFont="1" applyFill="1" applyBorder="1" applyAlignment="1">
      <alignment horizontal="center" shrinkToFit="1"/>
    </xf>
    <xf numFmtId="179" fontId="5" fillId="3" borderId="18" xfId="0" applyNumberFormat="1" applyFont="1" applyFill="1" applyBorder="1" applyAlignment="1">
      <alignment horizontal="center" vertical="center"/>
    </xf>
    <xf numFmtId="179" fontId="5" fillId="3" borderId="16" xfId="0" applyNumberFormat="1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5" fillId="3" borderId="24" xfId="0" applyNumberFormat="1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181" fontId="25" fillId="3" borderId="0" xfId="1" applyNumberFormat="1" applyFont="1" applyFill="1" applyBorder="1" applyAlignment="1" applyProtection="1">
      <alignment horizontal="right" vertical="center" indent="2"/>
    </xf>
    <xf numFmtId="181" fontId="25" fillId="3" borderId="22" xfId="1" applyNumberFormat="1" applyFont="1" applyFill="1" applyBorder="1" applyAlignment="1" applyProtection="1">
      <alignment horizontal="right" vertical="center" indent="2"/>
    </xf>
    <xf numFmtId="181" fontId="25" fillId="3" borderId="4" xfId="1" applyNumberFormat="1" applyFont="1" applyFill="1" applyBorder="1" applyAlignment="1" applyProtection="1">
      <alignment horizontal="right" vertical="center" indent="2"/>
    </xf>
    <xf numFmtId="181" fontId="25" fillId="3" borderId="24" xfId="1" applyNumberFormat="1" applyFont="1" applyFill="1" applyBorder="1" applyAlignment="1" applyProtection="1">
      <alignment horizontal="right" vertical="center" indent="2"/>
    </xf>
    <xf numFmtId="0" fontId="11" fillId="3" borderId="21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25" fillId="3" borderId="40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6" fillId="0" borderId="57" xfId="0" applyFont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>
      <alignment horizontal="center" vertical="center"/>
    </xf>
    <xf numFmtId="181" fontId="25" fillId="3" borderId="29" xfId="1" applyNumberFormat="1" applyFont="1" applyFill="1" applyBorder="1" applyAlignment="1" applyProtection="1">
      <alignment horizontal="center" vertical="center"/>
    </xf>
    <xf numFmtId="181" fontId="25" fillId="3" borderId="20" xfId="1" applyNumberFormat="1" applyFont="1" applyFill="1" applyBorder="1" applyAlignment="1" applyProtection="1">
      <alignment horizontal="center" vertical="center"/>
    </xf>
    <xf numFmtId="181" fontId="25" fillId="3" borderId="4" xfId="1" applyNumberFormat="1" applyFont="1" applyFill="1" applyBorder="1" applyAlignment="1" applyProtection="1">
      <alignment horizontal="center" vertical="center"/>
    </xf>
    <xf numFmtId="181" fontId="25" fillId="3" borderId="24" xfId="1" applyNumberFormat="1" applyFont="1" applyFill="1" applyBorder="1" applyAlignment="1" applyProtection="1">
      <alignment horizontal="center" vertical="center"/>
    </xf>
    <xf numFmtId="179" fontId="9" fillId="3" borderId="19" xfId="0" applyNumberFormat="1" applyFont="1" applyFill="1" applyBorder="1" applyAlignment="1">
      <alignment horizontal="center" vertical="center" shrinkToFit="1"/>
    </xf>
    <xf numFmtId="179" fontId="9" fillId="3" borderId="29" xfId="0" applyNumberFormat="1" applyFont="1" applyFill="1" applyBorder="1" applyAlignment="1">
      <alignment horizontal="center" vertical="center" shrinkToFit="1"/>
    </xf>
    <xf numFmtId="0" fontId="28" fillId="3" borderId="29" xfId="0" applyFont="1" applyFill="1" applyBorder="1" applyAlignment="1">
      <alignment vertical="center" shrinkToFit="1"/>
    </xf>
    <xf numFmtId="0" fontId="7" fillId="0" borderId="23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Protection="1">
      <protection locked="0"/>
    </xf>
    <xf numFmtId="180" fontId="5" fillId="3" borderId="4" xfId="0" applyNumberFormat="1" applyFont="1" applyFill="1" applyBorder="1" applyAlignment="1">
      <alignment horizontal="right"/>
    </xf>
    <xf numFmtId="0" fontId="0" fillId="3" borderId="18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81" fontId="15" fillId="3" borderId="29" xfId="1" applyNumberFormat="1" applyFont="1" applyFill="1" applyBorder="1" applyAlignment="1" applyProtection="1">
      <alignment horizontal="center" vertical="center"/>
    </xf>
    <xf numFmtId="181" fontId="15" fillId="3" borderId="20" xfId="1" applyNumberFormat="1" applyFont="1" applyFill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181" fontId="15" fillId="3" borderId="18" xfId="1" applyNumberFormat="1" applyFont="1" applyFill="1" applyBorder="1" applyAlignment="1" applyProtection="1">
      <alignment horizontal="center" vertical="center"/>
    </xf>
    <xf numFmtId="181" fontId="15" fillId="3" borderId="16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76" fontId="5" fillId="3" borderId="46" xfId="0" applyNumberFormat="1" applyFont="1" applyFill="1" applyBorder="1" applyAlignment="1">
      <alignment horizontal="center" vertical="center"/>
    </xf>
    <xf numFmtId="0" fontId="0" fillId="3" borderId="28" xfId="0" applyFill="1" applyBorder="1" applyAlignment="1">
      <alignment vertical="center"/>
    </xf>
    <xf numFmtId="38" fontId="7" fillId="0" borderId="7" xfId="1" applyFont="1" applyFill="1" applyBorder="1" applyAlignment="1" applyProtection="1">
      <alignment horizontal="center" vertical="center"/>
      <protection locked="0"/>
    </xf>
    <xf numFmtId="38" fontId="7" fillId="0" borderId="6" xfId="1" applyFont="1" applyFill="1" applyBorder="1" applyAlignment="1" applyProtection="1">
      <alignment horizontal="distributed" vertical="center"/>
      <protection locked="0"/>
    </xf>
    <xf numFmtId="38" fontId="5" fillId="0" borderId="6" xfId="1" applyFont="1" applyFill="1" applyBorder="1" applyAlignment="1" applyProtection="1">
      <alignment horizontal="distributed" vertical="center"/>
      <protection locked="0"/>
    </xf>
    <xf numFmtId="38" fontId="5" fillId="0" borderId="17" xfId="1" applyFont="1" applyFill="1" applyBorder="1" applyAlignment="1" applyProtection="1">
      <alignment horizontal="distributed" vertical="center"/>
      <protection locked="0"/>
    </xf>
    <xf numFmtId="38" fontId="4" fillId="0" borderId="14" xfId="1" applyFont="1" applyFill="1" applyBorder="1" applyAlignment="1" applyProtection="1">
      <alignment horizontal="center" vertical="center"/>
      <protection locked="0"/>
    </xf>
    <xf numFmtId="38" fontId="4" fillId="0" borderId="58" xfId="1" applyFont="1" applyFill="1" applyBorder="1" applyAlignment="1" applyProtection="1">
      <alignment horizontal="center" vertical="center"/>
      <protection locked="0"/>
    </xf>
    <xf numFmtId="0" fontId="28" fillId="3" borderId="20" xfId="0" applyFont="1" applyFill="1" applyBorder="1" applyAlignment="1">
      <alignment vertical="center" shrinkToFit="1"/>
    </xf>
    <xf numFmtId="0" fontId="0" fillId="3" borderId="16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 shrinkToFit="1"/>
    </xf>
    <xf numFmtId="0" fontId="28" fillId="3" borderId="6" xfId="0" applyFont="1" applyFill="1" applyBorder="1" applyAlignment="1">
      <alignment vertical="center" shrinkToFit="1"/>
    </xf>
    <xf numFmtId="38" fontId="7" fillId="0" borderId="6" xfId="1" applyFont="1" applyFill="1" applyBorder="1" applyAlignment="1" applyProtection="1">
      <alignment horizontal="center" vertical="center"/>
      <protection locked="0"/>
    </xf>
    <xf numFmtId="38" fontId="7" fillId="0" borderId="19" xfId="1" applyFont="1" applyFill="1" applyBorder="1" applyAlignment="1" applyProtection="1">
      <alignment horizontal="distributed" vertical="center"/>
      <protection locked="0"/>
    </xf>
    <xf numFmtId="38" fontId="7" fillId="0" borderId="29" xfId="1" applyFont="1" applyFill="1" applyBorder="1" applyAlignment="1" applyProtection="1">
      <alignment horizontal="distributed" vertical="center"/>
      <protection locked="0"/>
    </xf>
    <xf numFmtId="38" fontId="7" fillId="0" borderId="21" xfId="1" applyFont="1" applyFill="1" applyBorder="1" applyAlignment="1" applyProtection="1">
      <alignment horizontal="distributed" vertical="center"/>
      <protection locked="0"/>
    </xf>
    <xf numFmtId="38" fontId="7" fillId="0" borderId="0" xfId="1" applyFont="1" applyFill="1" applyBorder="1" applyAlignment="1" applyProtection="1">
      <alignment horizontal="distributed" vertical="center"/>
      <protection locked="0"/>
    </xf>
    <xf numFmtId="38" fontId="7" fillId="0" borderId="60" xfId="1" applyFont="1" applyFill="1" applyBorder="1" applyAlignment="1" applyProtection="1">
      <alignment horizontal="distributed" vertical="center"/>
      <protection locked="0"/>
    </xf>
    <xf numFmtId="38" fontId="7" fillId="0" borderId="48" xfId="1" applyFont="1" applyFill="1" applyBorder="1" applyAlignment="1" applyProtection="1">
      <alignment horizontal="distributed" vertical="center"/>
      <protection locked="0"/>
    </xf>
    <xf numFmtId="38" fontId="4" fillId="0" borderId="55" xfId="1" applyFont="1" applyFill="1" applyBorder="1" applyAlignment="1" applyProtection="1">
      <alignment horizontal="center" vertical="center"/>
      <protection locked="0"/>
    </xf>
    <xf numFmtId="38" fontId="5" fillId="0" borderId="0" xfId="1" applyFont="1" applyBorder="1" applyAlignment="1" applyProtection="1">
      <alignment horizontal="left" vertical="center"/>
      <protection locked="0"/>
    </xf>
    <xf numFmtId="38" fontId="4" fillId="0" borderId="6" xfId="1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>
      <alignment horizontal="center" vertical="center"/>
    </xf>
    <xf numFmtId="38" fontId="7" fillId="0" borderId="6" xfId="1" applyFont="1" applyBorder="1" applyAlignment="1" applyProtection="1">
      <alignment horizontal="distributed" vertical="center"/>
      <protection locked="0"/>
    </xf>
    <xf numFmtId="38" fontId="7" fillId="0" borderId="17" xfId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8" fillId="3" borderId="16" xfId="0" applyFont="1" applyFill="1" applyBorder="1" applyAlignment="1">
      <alignment vertical="center" shrinkToFit="1"/>
    </xf>
    <xf numFmtId="38" fontId="7" fillId="0" borderId="6" xfId="1" applyFont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left" vertical="center"/>
      <protection locked="0"/>
    </xf>
    <xf numFmtId="38" fontId="4" fillId="0" borderId="14" xfId="1" applyFont="1" applyFill="1" applyBorder="1" applyAlignment="1" applyProtection="1">
      <alignment horizontal="center" vertical="center" shrinkToFit="1"/>
      <protection locked="0"/>
    </xf>
    <xf numFmtId="38" fontId="4" fillId="0" borderId="58" xfId="1" applyFont="1" applyFill="1" applyBorder="1" applyAlignment="1" applyProtection="1">
      <alignment horizontal="center" vertical="center" shrinkToFit="1"/>
      <protection locked="0"/>
    </xf>
    <xf numFmtId="180" fontId="5" fillId="3" borderId="4" xfId="0" applyNumberFormat="1" applyFont="1" applyFill="1" applyBorder="1" applyAlignment="1">
      <alignment horizontal="center"/>
    </xf>
    <xf numFmtId="38" fontId="11" fillId="0" borderId="40" xfId="1" applyFont="1" applyFill="1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vertical="center" textRotation="255"/>
      <protection locked="0"/>
    </xf>
    <xf numFmtId="0" fontId="0" fillId="0" borderId="5" xfId="0" applyBorder="1" applyAlignment="1" applyProtection="1">
      <alignment vertical="center" textRotation="255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6" xfId="0" applyBorder="1" applyAlignment="1" applyProtection="1">
      <alignment horizontal="distributed" vertical="center"/>
      <protection locked="0"/>
    </xf>
    <xf numFmtId="181" fontId="25" fillId="3" borderId="0" xfId="0" applyNumberFormat="1" applyFont="1" applyFill="1" applyAlignment="1">
      <alignment horizontal="center" vertical="center"/>
    </xf>
    <xf numFmtId="181" fontId="28" fillId="3" borderId="22" xfId="0" applyNumberFormat="1" applyFont="1" applyFill="1" applyBorder="1" applyAlignment="1">
      <alignment horizontal="center" vertical="center"/>
    </xf>
    <xf numFmtId="181" fontId="28" fillId="3" borderId="4" xfId="0" applyNumberFormat="1" applyFont="1" applyFill="1" applyBorder="1" applyAlignment="1">
      <alignment horizontal="center" vertical="center"/>
    </xf>
    <xf numFmtId="181" fontId="28" fillId="3" borderId="24" xfId="0" applyNumberFormat="1" applyFont="1" applyFill="1" applyBorder="1" applyAlignment="1">
      <alignment horizontal="center" vertical="center"/>
    </xf>
    <xf numFmtId="176" fontId="5" fillId="3" borderId="28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36</xdr:row>
      <xdr:rowOff>0</xdr:rowOff>
    </xdr:from>
    <xdr:to>
      <xdr:col>9</xdr:col>
      <xdr:colOff>314325</xdr:colOff>
      <xdr:row>36</xdr:row>
      <xdr:rowOff>228600</xdr:rowOff>
    </xdr:to>
    <xdr:sp macro="" textlink="">
      <xdr:nvSpPr>
        <xdr:cNvPr id="1269" name="Text Box 7">
          <a:extLst>
            <a:ext uri="{FF2B5EF4-FFF2-40B4-BE49-F238E27FC236}">
              <a16:creationId xmlns:a16="http://schemas.microsoft.com/office/drawing/2014/main" id="{00000000-0008-0000-0200-0000F5040000}"/>
            </a:ext>
          </a:extLst>
        </xdr:cNvPr>
        <xdr:cNvSpPr txBox="1">
          <a:spLocks noChangeArrowheads="1"/>
        </xdr:cNvSpPr>
      </xdr:nvSpPr>
      <xdr:spPr bwMode="auto">
        <a:xfrm>
          <a:off x="4286250" y="72009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AD40"/>
  <sheetViews>
    <sheetView showZeros="0" tabSelected="1" view="pageBreakPreview" zoomScale="110" zoomScaleNormal="80" zoomScaleSheetLayoutView="110" workbookViewId="0"/>
  </sheetViews>
  <sheetFormatPr baseColWidth="10" defaultColWidth="9" defaultRowHeight="14"/>
  <cols>
    <col min="1" max="1" width="5.83203125" style="2" customWidth="1"/>
    <col min="2" max="2" width="9.6640625" style="2" customWidth="1"/>
    <col min="3" max="3" width="8.6640625" style="3" customWidth="1"/>
    <col min="4" max="5" width="5.1640625" style="2" customWidth="1"/>
    <col min="6" max="6" width="8.6640625" style="3" customWidth="1"/>
    <col min="7" max="8" width="5.1640625" style="2" customWidth="1"/>
    <col min="9" max="9" width="8.6640625" style="3" customWidth="1"/>
    <col min="10" max="11" width="5.1640625" style="2" customWidth="1"/>
    <col min="12" max="12" width="8.6640625" style="3" customWidth="1"/>
    <col min="13" max="14" width="5.1640625" style="2" customWidth="1"/>
    <col min="15" max="15" width="8.6640625" style="3" customWidth="1"/>
    <col min="16" max="17" width="5.1640625" style="2" customWidth="1"/>
    <col min="18" max="18" width="8.6640625" style="3" customWidth="1"/>
    <col min="19" max="20" width="5.1640625" style="2" customWidth="1"/>
    <col min="21" max="21" width="9.6640625" style="3" customWidth="1"/>
    <col min="22" max="23" width="5.1640625" style="2" customWidth="1"/>
    <col min="24" max="24" width="6.1640625" style="2" customWidth="1"/>
    <col min="25" max="26" width="4.1640625" style="2" customWidth="1"/>
    <col min="27" max="16384" width="9" style="2"/>
  </cols>
  <sheetData>
    <row r="1" spans="1:30" ht="23" customHeight="1">
      <c r="A1" s="242" t="s">
        <v>314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40"/>
      <c r="S1" s="240"/>
      <c r="T1" s="404">
        <v>46174</v>
      </c>
      <c r="U1" s="404"/>
      <c r="V1" s="404"/>
      <c r="W1" s="404"/>
      <c r="X1" s="211"/>
      <c r="Y1" s="211"/>
      <c r="Z1" s="211"/>
    </row>
    <row r="2" spans="1:30">
      <c r="A2" s="406" t="s">
        <v>185</v>
      </c>
      <c r="B2" s="387"/>
      <c r="C2" s="387"/>
      <c r="D2" s="387"/>
      <c r="E2" s="388"/>
      <c r="F2" s="386" t="s">
        <v>275</v>
      </c>
      <c r="G2" s="387"/>
      <c r="H2" s="387"/>
      <c r="I2" s="388"/>
      <c r="J2" s="386" t="s">
        <v>67</v>
      </c>
      <c r="K2" s="387"/>
      <c r="L2" s="387"/>
      <c r="M2" s="388"/>
      <c r="N2" s="386" t="s">
        <v>68</v>
      </c>
      <c r="O2" s="387"/>
      <c r="P2" s="387"/>
      <c r="Q2" s="388"/>
      <c r="R2" s="386" t="s">
        <v>311</v>
      </c>
      <c r="S2" s="387"/>
      <c r="T2" s="388"/>
      <c r="U2" s="386" t="s">
        <v>31</v>
      </c>
      <c r="V2" s="387"/>
      <c r="W2" s="405"/>
    </row>
    <row r="3" spans="1:30" ht="27" customHeight="1">
      <c r="A3" s="393"/>
      <c r="B3" s="394"/>
      <c r="C3" s="394"/>
      <c r="D3" s="394"/>
      <c r="E3" s="395"/>
      <c r="F3" s="417"/>
      <c r="G3" s="394"/>
      <c r="H3" s="394"/>
      <c r="I3" s="395"/>
      <c r="J3" s="417"/>
      <c r="K3" s="394"/>
      <c r="L3" s="394"/>
      <c r="M3" s="395"/>
      <c r="N3" s="428"/>
      <c r="O3" s="429"/>
      <c r="P3" s="429"/>
      <c r="Q3" s="430"/>
      <c r="R3" s="418">
        <f>SUM(山形・上山:鶴岡市!S5:T5)</f>
        <v>0</v>
      </c>
      <c r="S3" s="419"/>
      <c r="T3" s="420"/>
      <c r="U3" s="409"/>
      <c r="V3" s="410"/>
      <c r="W3" s="411"/>
    </row>
    <row r="4" spans="1:30" ht="20" customHeight="1">
      <c r="A4" s="391" t="s">
        <v>336</v>
      </c>
      <c r="B4" s="392"/>
      <c r="C4" s="392" t="s">
        <v>337</v>
      </c>
      <c r="D4" s="392"/>
      <c r="E4" s="392"/>
      <c r="F4" s="392"/>
      <c r="G4" s="392"/>
      <c r="H4" s="392"/>
      <c r="I4" s="421"/>
      <c r="J4" s="149" t="s">
        <v>70</v>
      </c>
      <c r="K4" s="245"/>
      <c r="L4" s="422"/>
      <c r="M4" s="415"/>
      <c r="N4" s="415"/>
      <c r="O4" s="415"/>
      <c r="P4" s="415"/>
      <c r="Q4" s="415"/>
      <c r="R4" s="423"/>
      <c r="S4" s="423"/>
      <c r="T4" s="424"/>
      <c r="U4" s="414"/>
      <c r="V4" s="415"/>
      <c r="W4" s="416"/>
    </row>
    <row r="5" spans="1:30" ht="20" customHeight="1">
      <c r="A5" s="246" t="s">
        <v>312</v>
      </c>
      <c r="B5" s="398"/>
      <c r="C5" s="398"/>
      <c r="D5" s="398"/>
      <c r="E5" s="247" t="s">
        <v>313</v>
      </c>
      <c r="F5" s="398"/>
      <c r="G5" s="398"/>
      <c r="H5" s="398"/>
      <c r="I5" s="399"/>
      <c r="J5" s="248" t="s">
        <v>73</v>
      </c>
      <c r="K5" s="249"/>
      <c r="L5" s="425"/>
      <c r="M5" s="425"/>
      <c r="N5" s="425"/>
      <c r="O5" s="425"/>
      <c r="P5" s="425"/>
      <c r="Q5" s="425"/>
      <c r="R5" s="426"/>
      <c r="S5" s="426"/>
      <c r="T5" s="427"/>
      <c r="U5" s="412"/>
      <c r="V5" s="398"/>
      <c r="W5" s="413"/>
    </row>
    <row r="6" spans="1:30" ht="10.5" customHeight="1">
      <c r="A6" s="5"/>
      <c r="B6" s="5"/>
      <c r="D6" s="5"/>
      <c r="E6" s="6"/>
      <c r="G6" s="5"/>
      <c r="H6" s="5"/>
      <c r="J6" s="5"/>
      <c r="K6" s="5"/>
      <c r="M6" s="6"/>
      <c r="N6" s="5"/>
      <c r="P6" s="5"/>
      <c r="Q6" s="6"/>
      <c r="S6" s="5"/>
      <c r="T6" s="5"/>
      <c r="V6" s="5"/>
      <c r="W6" s="5"/>
    </row>
    <row r="7" spans="1:30" ht="23" customHeight="1">
      <c r="A7" s="380" t="s">
        <v>23</v>
      </c>
      <c r="B7" s="381"/>
      <c r="C7" s="234" t="s">
        <v>204</v>
      </c>
      <c r="D7" s="219"/>
      <c r="E7" s="219"/>
      <c r="F7" s="234" t="s">
        <v>205</v>
      </c>
      <c r="G7" s="220"/>
      <c r="H7" s="221"/>
      <c r="I7" s="234" t="s">
        <v>206</v>
      </c>
      <c r="J7" s="220"/>
      <c r="K7" s="221"/>
      <c r="L7" s="234" t="s">
        <v>207</v>
      </c>
      <c r="M7" s="220"/>
      <c r="N7" s="221"/>
      <c r="O7" s="234" t="s">
        <v>208</v>
      </c>
      <c r="P7" s="219"/>
      <c r="Q7" s="221"/>
      <c r="R7" s="234" t="s">
        <v>209</v>
      </c>
      <c r="S7" s="220"/>
      <c r="T7" s="222"/>
      <c r="U7" s="234" t="s">
        <v>24</v>
      </c>
      <c r="V7" s="220"/>
      <c r="W7" s="221"/>
    </row>
    <row r="8" spans="1:30" ht="14.25" customHeight="1">
      <c r="A8" s="382"/>
      <c r="B8" s="383"/>
      <c r="C8" s="235" t="s">
        <v>315</v>
      </c>
      <c r="D8" s="378" t="s">
        <v>316</v>
      </c>
      <c r="E8" s="379">
        <f t="shared" ref="D8:W9" si="0">SUM(E23,E33)</f>
        <v>0</v>
      </c>
      <c r="F8" s="235" t="s">
        <v>315</v>
      </c>
      <c r="G8" s="378" t="s">
        <v>316</v>
      </c>
      <c r="H8" s="379">
        <f t="shared" si="0"/>
        <v>0</v>
      </c>
      <c r="I8" s="235" t="s">
        <v>315</v>
      </c>
      <c r="J8" s="378" t="s">
        <v>316</v>
      </c>
      <c r="K8" s="379">
        <f t="shared" si="0"/>
        <v>0</v>
      </c>
      <c r="L8" s="235" t="s">
        <v>315</v>
      </c>
      <c r="M8" s="378" t="s">
        <v>316</v>
      </c>
      <c r="N8" s="379">
        <f t="shared" si="0"/>
        <v>0</v>
      </c>
      <c r="O8" s="235" t="s">
        <v>315</v>
      </c>
      <c r="P8" s="378" t="s">
        <v>316</v>
      </c>
      <c r="Q8" s="379">
        <f t="shared" si="0"/>
        <v>0</v>
      </c>
      <c r="R8" s="235" t="s">
        <v>315</v>
      </c>
      <c r="S8" s="378" t="s">
        <v>316</v>
      </c>
      <c r="T8" s="379">
        <f t="shared" si="0"/>
        <v>0</v>
      </c>
      <c r="U8" s="235" t="s">
        <v>315</v>
      </c>
      <c r="V8" s="378" t="s">
        <v>316</v>
      </c>
      <c r="W8" s="379">
        <f t="shared" si="0"/>
        <v>0</v>
      </c>
    </row>
    <row r="9" spans="1:30" s="5" customFormat="1" ht="18" customHeight="1">
      <c r="A9" s="384"/>
      <c r="B9" s="385"/>
      <c r="C9" s="233">
        <f>SUM(C24,C34)</f>
        <v>201850</v>
      </c>
      <c r="D9" s="400">
        <f t="shared" si="0"/>
        <v>0</v>
      </c>
      <c r="E9" s="401">
        <f t="shared" si="0"/>
        <v>0</v>
      </c>
      <c r="F9" s="224">
        <f t="shared" ref="F9:R9" si="1">SUM(F24,F34)</f>
        <v>45050</v>
      </c>
      <c r="G9" s="389">
        <f t="shared" si="0"/>
        <v>0</v>
      </c>
      <c r="H9" s="390">
        <f t="shared" si="0"/>
        <v>0</v>
      </c>
      <c r="I9" s="224">
        <f t="shared" si="1"/>
        <v>38800</v>
      </c>
      <c r="J9" s="389">
        <f t="shared" si="0"/>
        <v>0</v>
      </c>
      <c r="K9" s="390">
        <f t="shared" si="0"/>
        <v>0</v>
      </c>
      <c r="L9" s="224">
        <f t="shared" si="1"/>
        <v>3250</v>
      </c>
      <c r="M9" s="389">
        <f t="shared" si="0"/>
        <v>0</v>
      </c>
      <c r="N9" s="390">
        <f t="shared" si="0"/>
        <v>0</v>
      </c>
      <c r="O9" s="224">
        <f t="shared" si="1"/>
        <v>600</v>
      </c>
      <c r="P9" s="389">
        <f t="shared" si="0"/>
        <v>0</v>
      </c>
      <c r="Q9" s="390">
        <f t="shared" si="0"/>
        <v>0</v>
      </c>
      <c r="R9" s="224">
        <f t="shared" si="1"/>
        <v>6050</v>
      </c>
      <c r="S9" s="389">
        <f t="shared" si="0"/>
        <v>0</v>
      </c>
      <c r="T9" s="390">
        <f t="shared" si="0"/>
        <v>0</v>
      </c>
      <c r="U9" s="224">
        <f>SUM(C9+F9+I9+L9+O9+R9)</f>
        <v>295600</v>
      </c>
      <c r="V9" s="389">
        <f>SUM(V24,V34)</f>
        <v>0</v>
      </c>
      <c r="W9" s="390">
        <f t="shared" si="0"/>
        <v>0</v>
      </c>
    </row>
    <row r="10" spans="1:30" ht="4.5" customHeight="1">
      <c r="A10" s="236"/>
      <c r="B10" s="236"/>
      <c r="C10" s="237"/>
      <c r="D10" s="238"/>
      <c r="E10" s="238"/>
      <c r="F10" s="237"/>
      <c r="G10" s="363"/>
      <c r="H10" s="363"/>
      <c r="I10" s="237"/>
      <c r="J10" s="363"/>
      <c r="K10" s="363"/>
      <c r="L10" s="237"/>
      <c r="M10" s="363"/>
      <c r="N10" s="363"/>
      <c r="O10" s="237"/>
      <c r="P10" s="363"/>
      <c r="Q10" s="363"/>
      <c r="R10" s="237"/>
      <c r="S10" s="363"/>
      <c r="T10" s="363"/>
      <c r="U10" s="237"/>
      <c r="V10" s="363"/>
      <c r="W10" s="363"/>
    </row>
    <row r="11" spans="1:30" s="5" customFormat="1" ht="16" customHeight="1">
      <c r="A11" s="201" t="s">
        <v>7</v>
      </c>
      <c r="B11" s="202"/>
      <c r="C11" s="225">
        <f>SUM(山形・上山!E24)</f>
        <v>46000</v>
      </c>
      <c r="D11" s="407">
        <f>SUM(山形・上山!F24)</f>
        <v>0</v>
      </c>
      <c r="E11" s="408">
        <f>SUM(山形・上山!G24)</f>
        <v>0</v>
      </c>
      <c r="F11" s="226">
        <f>SUM(山形・上山!I10:I14)</f>
        <v>10850</v>
      </c>
      <c r="G11" s="396">
        <f>SUM(山形・上山!J10:J14)</f>
        <v>0</v>
      </c>
      <c r="H11" s="397">
        <f>SUM(山形・上山!K10:K14)</f>
        <v>0</v>
      </c>
      <c r="I11" s="226">
        <f>SUM(山形・上山!M10:M13)</f>
        <v>12300</v>
      </c>
      <c r="J11" s="396">
        <f>SUM(山形・上山!N10:N13)</f>
        <v>0</v>
      </c>
      <c r="K11" s="397">
        <f>SUM(山形・上山!O10:O13)</f>
        <v>0</v>
      </c>
      <c r="L11" s="226">
        <f>SUM(山形・上山!Q24)</f>
        <v>0</v>
      </c>
      <c r="M11" s="396">
        <f>SUM(山形・上山!R24)</f>
        <v>0</v>
      </c>
      <c r="N11" s="397">
        <f>SUM(山形・上山!S24)</f>
        <v>0</v>
      </c>
      <c r="O11" s="226">
        <f>SUM(山形・上山!U10)</f>
        <v>600</v>
      </c>
      <c r="P11" s="396">
        <f>SUM(山形・上山!V10)</f>
        <v>0</v>
      </c>
      <c r="Q11" s="397">
        <f>SUM(山形・上山!W10)</f>
        <v>0</v>
      </c>
      <c r="R11" s="226">
        <f>SUM(山形・上山!U12:U18)</f>
        <v>2350</v>
      </c>
      <c r="S11" s="396">
        <f>SUM(山形・上山!V12:V18)</f>
        <v>0</v>
      </c>
      <c r="T11" s="397">
        <f>SUM(山形・上山!W12:W18)</f>
        <v>0</v>
      </c>
      <c r="U11" s="226">
        <f>SUM(C11,F11,I11,L11,O11,R11)</f>
        <v>72100</v>
      </c>
      <c r="V11" s="396">
        <f>SUM(D11,G11,J11,M11,P11,S11)</f>
        <v>0</v>
      </c>
      <c r="W11" s="397"/>
      <c r="AD11" s="244" t="s">
        <v>317</v>
      </c>
    </row>
    <row r="12" spans="1:30" s="5" customFormat="1" ht="16" customHeight="1">
      <c r="A12" s="203" t="s">
        <v>8</v>
      </c>
      <c r="B12" s="204"/>
      <c r="C12" s="227">
        <f>SUM(米沢・南陽・他!E16)</f>
        <v>10400</v>
      </c>
      <c r="D12" s="402">
        <f>SUM(米沢・南陽・他!F16)</f>
        <v>0</v>
      </c>
      <c r="E12" s="403">
        <f>SUM(米沢・南陽・他!G16)</f>
        <v>0</v>
      </c>
      <c r="F12" s="218">
        <f>SUM(米沢・南陽・他!I10)</f>
        <v>4600</v>
      </c>
      <c r="G12" s="431">
        <f>SUM(米沢・南陽・他!J10)</f>
        <v>0</v>
      </c>
      <c r="H12" s="432">
        <f>SUM(米沢・南陽・他!K10)</f>
        <v>0</v>
      </c>
      <c r="I12" s="218">
        <f>SUM(米沢・南陽・他!M10:M12)</f>
        <v>3550</v>
      </c>
      <c r="J12" s="431">
        <f>SUM(米沢・南陽・他!N10:N12)</f>
        <v>0</v>
      </c>
      <c r="K12" s="432">
        <f>SUM(米沢・南陽・他!O10:O12)</f>
        <v>0</v>
      </c>
      <c r="L12" s="218">
        <f>米沢・南陽・他!P16</f>
        <v>1150</v>
      </c>
      <c r="M12" s="431">
        <f>米沢・南陽・他!Q16</f>
        <v>0</v>
      </c>
      <c r="N12" s="432">
        <f>米沢・南陽・他!R16</f>
        <v>0</v>
      </c>
      <c r="O12" s="218" t="s">
        <v>303</v>
      </c>
      <c r="P12" s="431" t="s">
        <v>301</v>
      </c>
      <c r="Q12" s="432" t="s">
        <v>301</v>
      </c>
      <c r="R12" s="218">
        <f>米沢・南陽・他!T16</f>
        <v>550</v>
      </c>
      <c r="S12" s="431">
        <f>米沢・南陽・他!U16</f>
        <v>0</v>
      </c>
      <c r="T12" s="432">
        <f>米沢・南陽・他!V16</f>
        <v>0</v>
      </c>
      <c r="U12" s="218">
        <f t="shared" ref="U12:U23" si="2">SUM(C12,F12,I12,L12,O12,R12)</f>
        <v>20250</v>
      </c>
      <c r="V12" s="431">
        <f t="shared" ref="V12:V23" si="3">SUM(D12,G12,J12,M12,P12,S12)</f>
        <v>0</v>
      </c>
      <c r="W12" s="432"/>
      <c r="AD12" s="244" t="s">
        <v>318</v>
      </c>
    </row>
    <row r="13" spans="1:30" s="5" customFormat="1" ht="16" customHeight="1">
      <c r="A13" s="203" t="s">
        <v>9</v>
      </c>
      <c r="B13" s="204"/>
      <c r="C13" s="227">
        <f>SUM(鶴岡市!E29)</f>
        <v>23650</v>
      </c>
      <c r="D13" s="402">
        <f>SUM(鶴岡市!F29)</f>
        <v>0</v>
      </c>
      <c r="E13" s="403">
        <f>SUM(鶴岡市!G29)</f>
        <v>0</v>
      </c>
      <c r="F13" s="218">
        <f>SUM(鶴岡市!I10:I28)</f>
        <v>3800</v>
      </c>
      <c r="G13" s="431">
        <f>SUM(鶴岡市!J29)</f>
        <v>0</v>
      </c>
      <c r="H13" s="432"/>
      <c r="I13" s="218">
        <f>SUM(鶴岡市!M10:M28)</f>
        <v>4850</v>
      </c>
      <c r="J13" s="431">
        <f>SUM(鶴岡市!N29)</f>
        <v>0</v>
      </c>
      <c r="K13" s="432"/>
      <c r="L13" s="218">
        <f>SUM(鶴岡市!Q10:Q28)</f>
        <v>0</v>
      </c>
      <c r="M13" s="431">
        <f>SUM(鶴岡市!R10:R28)</f>
        <v>0</v>
      </c>
      <c r="N13" s="432">
        <f>SUM(鶴岡市!S10:S28)</f>
        <v>0</v>
      </c>
      <c r="O13" s="218" t="s">
        <v>25</v>
      </c>
      <c r="P13" s="431" t="s">
        <v>301</v>
      </c>
      <c r="Q13" s="432" t="s">
        <v>301</v>
      </c>
      <c r="R13" s="218">
        <f>SUM(鶴岡市!U29)</f>
        <v>600</v>
      </c>
      <c r="S13" s="431">
        <f>SUM(鶴岡市!V29)</f>
        <v>0</v>
      </c>
      <c r="T13" s="432">
        <f>SUM(鶴岡市!W29)</f>
        <v>0</v>
      </c>
      <c r="U13" s="218">
        <f t="shared" si="2"/>
        <v>32900</v>
      </c>
      <c r="V13" s="431">
        <f t="shared" si="3"/>
        <v>0</v>
      </c>
      <c r="W13" s="432"/>
      <c r="AD13" s="244" t="s">
        <v>319</v>
      </c>
    </row>
    <row r="14" spans="1:30" s="5" customFormat="1" ht="16" customHeight="1">
      <c r="A14" s="203" t="s">
        <v>10</v>
      </c>
      <c r="B14" s="204"/>
      <c r="C14" s="227">
        <f>SUM(酒田・飽海他!E17)</f>
        <v>16950</v>
      </c>
      <c r="D14" s="402">
        <f>SUM(酒田・飽海他!F17)</f>
        <v>0</v>
      </c>
      <c r="E14" s="403">
        <f>SUM(酒田・飽海他!G17)</f>
        <v>0</v>
      </c>
      <c r="F14" s="218">
        <f>SUM(酒田・飽海他!I10:I16)</f>
        <v>5050</v>
      </c>
      <c r="G14" s="431">
        <f>SUM(酒田・飽海他!J17)</f>
        <v>0</v>
      </c>
      <c r="H14" s="432"/>
      <c r="I14" s="218">
        <f>SUM(酒田・飽海他!M17)</f>
        <v>2500</v>
      </c>
      <c r="J14" s="431">
        <f>SUM(酒田・飽海他!N17)</f>
        <v>0</v>
      </c>
      <c r="K14" s="432">
        <f>SUM(酒田・飽海他!O17)</f>
        <v>0</v>
      </c>
      <c r="L14" s="218" t="s">
        <v>25</v>
      </c>
      <c r="M14" s="431" t="s">
        <v>301</v>
      </c>
      <c r="N14" s="432" t="s">
        <v>301</v>
      </c>
      <c r="O14" s="218" t="s">
        <v>302</v>
      </c>
      <c r="P14" s="431" t="s">
        <v>301</v>
      </c>
      <c r="Q14" s="432" t="s">
        <v>301</v>
      </c>
      <c r="R14" s="218">
        <f>SUM(酒田・飽海他!T17)</f>
        <v>300</v>
      </c>
      <c r="S14" s="431">
        <f>SUM(酒田・飽海他!U17)</f>
        <v>0</v>
      </c>
      <c r="T14" s="432">
        <f>SUM(酒田・飽海他!V17)</f>
        <v>0</v>
      </c>
      <c r="U14" s="218">
        <f t="shared" si="2"/>
        <v>24800</v>
      </c>
      <c r="V14" s="431">
        <f t="shared" si="3"/>
        <v>0</v>
      </c>
      <c r="W14" s="432"/>
      <c r="AD14" s="244" t="s">
        <v>320</v>
      </c>
    </row>
    <row r="15" spans="1:30" s="5" customFormat="1" ht="16" customHeight="1">
      <c r="A15" s="203" t="s">
        <v>11</v>
      </c>
      <c r="B15" s="204"/>
      <c r="C15" s="227">
        <f>SUM(新庄市・最上!E10:E11)</f>
        <v>6400</v>
      </c>
      <c r="D15" s="402">
        <f>SUM(新庄市・最上!F10:F11)</f>
        <v>0</v>
      </c>
      <c r="E15" s="403">
        <f>SUM(新庄市・最上!G10:G11)</f>
        <v>0</v>
      </c>
      <c r="F15" s="218">
        <f>SUM(新庄市・最上!I10)</f>
        <v>1150</v>
      </c>
      <c r="G15" s="431">
        <f>SUM(新庄市・最上!J10)</f>
        <v>0</v>
      </c>
      <c r="H15" s="432">
        <f>SUM(新庄市・最上!K10)</f>
        <v>0</v>
      </c>
      <c r="I15" s="218">
        <f>SUM(新庄市・最上!M10)</f>
        <v>2000</v>
      </c>
      <c r="J15" s="431">
        <f>SUM(新庄市・最上!N10)</f>
        <v>0</v>
      </c>
      <c r="K15" s="432">
        <f>SUM(新庄市・最上!O10)</f>
        <v>0</v>
      </c>
      <c r="L15" s="218">
        <f>SUM(新庄市・最上!P12)</f>
        <v>0</v>
      </c>
      <c r="M15" s="431">
        <f>SUM(新庄市・最上!Q12)</f>
        <v>0</v>
      </c>
      <c r="N15" s="432"/>
      <c r="O15" s="218" t="s">
        <v>25</v>
      </c>
      <c r="P15" s="431" t="s">
        <v>301</v>
      </c>
      <c r="Q15" s="432" t="s">
        <v>301</v>
      </c>
      <c r="R15" s="218">
        <f>SUM(新庄市・最上!T10)</f>
        <v>200</v>
      </c>
      <c r="S15" s="431">
        <f>SUM(新庄市・最上!U10)</f>
        <v>0</v>
      </c>
      <c r="T15" s="432">
        <f>SUM(新庄市・最上!V10)</f>
        <v>0</v>
      </c>
      <c r="U15" s="218">
        <f t="shared" si="2"/>
        <v>9750</v>
      </c>
      <c r="V15" s="431">
        <f t="shared" si="3"/>
        <v>0</v>
      </c>
      <c r="W15" s="432"/>
      <c r="AD15" s="244" t="s">
        <v>321</v>
      </c>
    </row>
    <row r="16" spans="1:30" s="5" customFormat="1" ht="16" customHeight="1">
      <c r="A16" s="203" t="s">
        <v>0</v>
      </c>
      <c r="B16" s="204"/>
      <c r="C16" s="227">
        <f>SUM(天童・寒河江他!E16:E17)</f>
        <v>8300</v>
      </c>
      <c r="D16" s="402">
        <f>SUM(天童・寒河江他!F16:F17)</f>
        <v>0</v>
      </c>
      <c r="E16" s="403">
        <f>SUM(天童・寒河江他!G16:G17)</f>
        <v>0</v>
      </c>
      <c r="F16" s="218">
        <f>SUM(天童・寒河江他!I16)</f>
        <v>2300</v>
      </c>
      <c r="G16" s="431">
        <f>SUM(天童・寒河江他!J16)</f>
        <v>0</v>
      </c>
      <c r="H16" s="432">
        <f>SUM(天童・寒河江他!K16)</f>
        <v>0</v>
      </c>
      <c r="I16" s="218">
        <f>SUM(天童・寒河江他!M16)</f>
        <v>800</v>
      </c>
      <c r="J16" s="431">
        <f>SUM(天童・寒河江他!N16)</f>
        <v>0</v>
      </c>
      <c r="K16" s="432">
        <f>SUM(天童・寒河江他!O16)</f>
        <v>0</v>
      </c>
      <c r="L16" s="218">
        <f>SUM(天童・寒河江他!P16)</f>
        <v>250</v>
      </c>
      <c r="M16" s="431">
        <f>SUM(天童・寒河江他!Q16)</f>
        <v>0</v>
      </c>
      <c r="N16" s="432">
        <f>SUM(天童・寒河江他!R16)</f>
        <v>0</v>
      </c>
      <c r="O16" s="218" t="s">
        <v>25</v>
      </c>
      <c r="P16" s="431" t="s">
        <v>301</v>
      </c>
      <c r="Q16" s="432" t="s">
        <v>301</v>
      </c>
      <c r="R16" s="218">
        <f>SUM(天童・寒河江他!T16)</f>
        <v>200</v>
      </c>
      <c r="S16" s="431">
        <f>SUM(天童・寒河江他!U16)</f>
        <v>0</v>
      </c>
      <c r="T16" s="432">
        <f>SUM(天童・寒河江他!V16)</f>
        <v>0</v>
      </c>
      <c r="U16" s="218">
        <f t="shared" si="2"/>
        <v>11850</v>
      </c>
      <c r="V16" s="431">
        <f t="shared" si="3"/>
        <v>0</v>
      </c>
      <c r="W16" s="432"/>
      <c r="AD16" s="244" t="s">
        <v>322</v>
      </c>
    </row>
    <row r="17" spans="1:30" s="5" customFormat="1" ht="16" customHeight="1">
      <c r="A17" s="203" t="s">
        <v>12</v>
      </c>
      <c r="B17" s="204"/>
      <c r="C17" s="227">
        <f>SUM(山形・上山!E27:E28)</f>
        <v>5300</v>
      </c>
      <c r="D17" s="402">
        <f>SUM(山形・上山!F27:F28)</f>
        <v>0</v>
      </c>
      <c r="E17" s="403">
        <f>SUM(山形・上山!G27:G28)</f>
        <v>0</v>
      </c>
      <c r="F17" s="218">
        <f>SUM(山形・上山!I27)</f>
        <v>1200</v>
      </c>
      <c r="G17" s="431">
        <f>SUM(山形・上山!J27)</f>
        <v>0</v>
      </c>
      <c r="H17" s="432">
        <f>SUM(山形・上山!K27)</f>
        <v>0</v>
      </c>
      <c r="I17" s="218">
        <f>SUM(山形・上山!M27)</f>
        <v>1200</v>
      </c>
      <c r="J17" s="431">
        <f>SUM(山形・上山!N27)</f>
        <v>0</v>
      </c>
      <c r="K17" s="432">
        <f>SUM(山形・上山!O27)</f>
        <v>0</v>
      </c>
      <c r="L17" s="218">
        <f>SUM(山形・上山!Q27)</f>
        <v>600</v>
      </c>
      <c r="M17" s="431">
        <f>SUM(山形・上山!R27)</f>
        <v>0</v>
      </c>
      <c r="N17" s="432">
        <f>SUM(山形・上山!S27)</f>
        <v>0</v>
      </c>
      <c r="O17" s="218" t="s">
        <v>304</v>
      </c>
      <c r="P17" s="431" t="s">
        <v>301</v>
      </c>
      <c r="Q17" s="432" t="s">
        <v>301</v>
      </c>
      <c r="R17" s="218">
        <f>SUM(山形・上山!U27)</f>
        <v>150</v>
      </c>
      <c r="S17" s="431">
        <f>SUM(山形・上山!V27)</f>
        <v>0</v>
      </c>
      <c r="T17" s="432">
        <f>SUM(山形・上山!W27)</f>
        <v>0</v>
      </c>
      <c r="U17" s="218">
        <f t="shared" si="2"/>
        <v>8450</v>
      </c>
      <c r="V17" s="431">
        <f t="shared" si="3"/>
        <v>0</v>
      </c>
      <c r="W17" s="432"/>
      <c r="AD17" s="243" t="s">
        <v>326</v>
      </c>
    </row>
    <row r="18" spans="1:30" s="5" customFormat="1" ht="16" customHeight="1">
      <c r="A18" s="203" t="s">
        <v>13</v>
      </c>
      <c r="B18" s="204"/>
      <c r="C18" s="227">
        <f>SUM(東根・村山他!E17:E18)</f>
        <v>5900</v>
      </c>
      <c r="D18" s="402">
        <f>SUM(東根・村山他!F17:F18)</f>
        <v>0</v>
      </c>
      <c r="E18" s="403">
        <f>SUM(東根・村山他!G17:G18)</f>
        <v>0</v>
      </c>
      <c r="F18" s="218">
        <f>SUM(東根・村山他!I17)</f>
        <v>650</v>
      </c>
      <c r="G18" s="431">
        <f>SUM(東根・村山他!J17)</f>
        <v>0</v>
      </c>
      <c r="H18" s="432">
        <f>SUM(東根・村山他!K17)</f>
        <v>0</v>
      </c>
      <c r="I18" s="218">
        <f>SUM(東根・村山他!M19)</f>
        <v>900</v>
      </c>
      <c r="J18" s="431">
        <f>SUM(東根・村山他!N19)</f>
        <v>0</v>
      </c>
      <c r="K18" s="432"/>
      <c r="L18" s="218">
        <f>SUM(東根・村山他!P17:P18)</f>
        <v>150</v>
      </c>
      <c r="M18" s="431">
        <f>SUM(東根・村山他!Q17:Q18)</f>
        <v>0</v>
      </c>
      <c r="N18" s="432">
        <f>SUM(東根・村山他!R17:R18)</f>
        <v>0</v>
      </c>
      <c r="O18" s="218" t="s">
        <v>25</v>
      </c>
      <c r="P18" s="431" t="s">
        <v>301</v>
      </c>
      <c r="Q18" s="432" t="s">
        <v>301</v>
      </c>
      <c r="R18" s="218">
        <f>SUM(東根・村山他!T19)</f>
        <v>100</v>
      </c>
      <c r="S18" s="431">
        <f>SUM(東根・村山他!U19)</f>
        <v>0</v>
      </c>
      <c r="T18" s="432"/>
      <c r="U18" s="218">
        <f t="shared" si="2"/>
        <v>7700</v>
      </c>
      <c r="V18" s="431">
        <f t="shared" si="3"/>
        <v>0</v>
      </c>
      <c r="W18" s="432"/>
      <c r="AD18" s="243"/>
    </row>
    <row r="19" spans="1:30" s="5" customFormat="1" ht="16" customHeight="1">
      <c r="A19" s="203" t="s">
        <v>14</v>
      </c>
      <c r="B19" s="204"/>
      <c r="C19" s="227">
        <f>SUM(長井・西置賜!E10:E12)</f>
        <v>3950</v>
      </c>
      <c r="D19" s="402">
        <f>SUM(長井・西置賜!F10:F12)</f>
        <v>0</v>
      </c>
      <c r="E19" s="403">
        <f>SUM(長井・西置賜!G10:G12)</f>
        <v>0</v>
      </c>
      <c r="F19" s="218">
        <f>SUM(長井・西置賜!I10)</f>
        <v>2650</v>
      </c>
      <c r="G19" s="431">
        <f>SUM(長井・西置賜!J10)</f>
        <v>0</v>
      </c>
      <c r="H19" s="432">
        <f>SUM(長井・西置賜!K10)</f>
        <v>0</v>
      </c>
      <c r="I19" s="218">
        <f>SUM(長井・西置賜!M10)</f>
        <v>950</v>
      </c>
      <c r="J19" s="431">
        <f>SUM(長井・西置賜!N10)</f>
        <v>0</v>
      </c>
      <c r="K19" s="432">
        <f>SUM(長井・西置賜!O10)</f>
        <v>0</v>
      </c>
      <c r="L19" s="218" t="s">
        <v>25</v>
      </c>
      <c r="M19" s="431" t="s">
        <v>301</v>
      </c>
      <c r="N19" s="432" t="s">
        <v>301</v>
      </c>
      <c r="O19" s="218" t="s">
        <v>25</v>
      </c>
      <c r="P19" s="431" t="s">
        <v>301</v>
      </c>
      <c r="Q19" s="432" t="s">
        <v>301</v>
      </c>
      <c r="R19" s="218">
        <f>SUM(長井・西置賜!T10:T11)</f>
        <v>200</v>
      </c>
      <c r="S19" s="431">
        <f>SUM(長井・西置賜!U10:U11)</f>
        <v>0</v>
      </c>
      <c r="T19" s="432">
        <f>SUM(長井・西置賜!V10:V11)</f>
        <v>0</v>
      </c>
      <c r="U19" s="218">
        <f t="shared" si="2"/>
        <v>7750</v>
      </c>
      <c r="V19" s="431">
        <f t="shared" si="3"/>
        <v>0</v>
      </c>
      <c r="W19" s="432"/>
      <c r="AD19" s="243"/>
    </row>
    <row r="20" spans="1:30" s="5" customFormat="1" ht="16" customHeight="1">
      <c r="A20" s="203" t="s">
        <v>15</v>
      </c>
      <c r="B20" s="204"/>
      <c r="C20" s="227">
        <f>SUM(天童・寒河江他!E13)</f>
        <v>10450</v>
      </c>
      <c r="D20" s="402">
        <f>SUM(天童・寒河江他!F13)</f>
        <v>0</v>
      </c>
      <c r="E20" s="403">
        <f>SUM(天童・寒河江他!G13)</f>
        <v>0</v>
      </c>
      <c r="F20" s="218">
        <f>SUM(天童・寒河江他!I10:I11)</f>
        <v>2100</v>
      </c>
      <c r="G20" s="431">
        <f>SUM(天童・寒河江他!J10:J11)</f>
        <v>0</v>
      </c>
      <c r="H20" s="432">
        <f>SUM(天童・寒河江他!K10:K11)</f>
        <v>0</v>
      </c>
      <c r="I20" s="218">
        <f>SUM(天童・寒河江他!M10)</f>
        <v>1950</v>
      </c>
      <c r="J20" s="431">
        <f>SUM(天童・寒河江他!N10)</f>
        <v>0</v>
      </c>
      <c r="K20" s="432">
        <f>SUM(天童・寒河江他!O10)</f>
        <v>0</v>
      </c>
      <c r="L20" s="218">
        <f>SUM(天童・寒河江他!P13)</f>
        <v>50</v>
      </c>
      <c r="M20" s="431">
        <f>SUM(天童・寒河江他!Q13)</f>
        <v>0</v>
      </c>
      <c r="N20" s="432">
        <f>SUM(天童・寒河江他!R13)</f>
        <v>0</v>
      </c>
      <c r="O20" s="218" t="s">
        <v>25</v>
      </c>
      <c r="P20" s="431" t="s">
        <v>301</v>
      </c>
      <c r="Q20" s="432" t="s">
        <v>301</v>
      </c>
      <c r="R20" s="218">
        <f>SUM(天童・寒河江他!T10:T12)</f>
        <v>300</v>
      </c>
      <c r="S20" s="431">
        <f>SUM(天童・寒河江他!U10:U12)</f>
        <v>0</v>
      </c>
      <c r="T20" s="432">
        <f>SUM(天童・寒河江他!V10:V12)</f>
        <v>0</v>
      </c>
      <c r="U20" s="218">
        <f t="shared" si="2"/>
        <v>14850</v>
      </c>
      <c r="V20" s="431">
        <f t="shared" si="3"/>
        <v>0</v>
      </c>
      <c r="W20" s="432"/>
      <c r="AD20" s="243"/>
    </row>
    <row r="21" spans="1:30" s="5" customFormat="1" ht="16" customHeight="1">
      <c r="A21" s="203" t="s">
        <v>16</v>
      </c>
      <c r="B21" s="204"/>
      <c r="C21" s="227">
        <f>SUM(東根・村山他!E10:E12)</f>
        <v>7650</v>
      </c>
      <c r="D21" s="402">
        <f>SUM(東根・村山他!F10:F12)</f>
        <v>0</v>
      </c>
      <c r="E21" s="403">
        <f>SUM(東根・村山他!G10:G12)</f>
        <v>0</v>
      </c>
      <c r="F21" s="218">
        <f>SUM(東根・村山他!I10:I11)</f>
        <v>1750</v>
      </c>
      <c r="G21" s="431">
        <f>SUM(東根・村山他!J10:J11)</f>
        <v>0</v>
      </c>
      <c r="H21" s="432">
        <f>SUM(東根・村山他!K10:K11)</f>
        <v>0</v>
      </c>
      <c r="I21" s="218">
        <f>SUM(東根・村山他!M11)</f>
        <v>1100</v>
      </c>
      <c r="J21" s="431">
        <f>SUM(東根・村山他!N11)</f>
        <v>0</v>
      </c>
      <c r="K21" s="432">
        <f>SUM(東根・村山他!O11)</f>
        <v>0</v>
      </c>
      <c r="L21" s="218" t="s">
        <v>25</v>
      </c>
      <c r="M21" s="431" t="s">
        <v>301</v>
      </c>
      <c r="N21" s="432" t="s">
        <v>301</v>
      </c>
      <c r="O21" s="218" t="s">
        <v>305</v>
      </c>
      <c r="P21" s="431" t="s">
        <v>301</v>
      </c>
      <c r="Q21" s="432" t="s">
        <v>301</v>
      </c>
      <c r="R21" s="218">
        <f>SUM(東根・村山他!T10:T11)</f>
        <v>250</v>
      </c>
      <c r="S21" s="431">
        <f>SUM(東根・村山他!U10:U11)</f>
        <v>0</v>
      </c>
      <c r="T21" s="432">
        <f>SUM(東根・村山他!V10:V11)</f>
        <v>0</v>
      </c>
      <c r="U21" s="218">
        <f t="shared" si="2"/>
        <v>10750</v>
      </c>
      <c r="V21" s="431">
        <f t="shared" si="3"/>
        <v>0</v>
      </c>
      <c r="W21" s="432"/>
      <c r="AD21" s="243"/>
    </row>
    <row r="22" spans="1:30" s="5" customFormat="1" ht="16" customHeight="1">
      <c r="A22" s="203" t="s">
        <v>19</v>
      </c>
      <c r="B22" s="204"/>
      <c r="C22" s="227">
        <f>SUM(東根・村山他!E24)</f>
        <v>3700</v>
      </c>
      <c r="D22" s="402">
        <f>SUM(東根・村山他!F24)</f>
        <v>0</v>
      </c>
      <c r="E22" s="403">
        <f>SUM(東根・村山他!G24)</f>
        <v>0</v>
      </c>
      <c r="F22" s="218">
        <f>SUM(東根・村山他!I22)</f>
        <v>550</v>
      </c>
      <c r="G22" s="431">
        <f>SUM(東根・村山他!J22)</f>
        <v>0</v>
      </c>
      <c r="H22" s="432">
        <f>SUM(東根・村山他!K22)</f>
        <v>0</v>
      </c>
      <c r="I22" s="218"/>
      <c r="J22" s="431"/>
      <c r="K22" s="432"/>
      <c r="L22" s="218" t="s">
        <v>25</v>
      </c>
      <c r="M22" s="431" t="s">
        <v>301</v>
      </c>
      <c r="N22" s="432" t="s">
        <v>301</v>
      </c>
      <c r="O22" s="218" t="s">
        <v>25</v>
      </c>
      <c r="P22" s="431" t="s">
        <v>301</v>
      </c>
      <c r="Q22" s="432" t="s">
        <v>301</v>
      </c>
      <c r="R22" s="218">
        <f>SUM(東根・村山他!T22)</f>
        <v>50</v>
      </c>
      <c r="S22" s="431">
        <f>SUM(東根・村山他!U22)</f>
        <v>0</v>
      </c>
      <c r="T22" s="432">
        <f>SUM(東根・村山他!V22)</f>
        <v>0</v>
      </c>
      <c r="U22" s="218">
        <f t="shared" si="2"/>
        <v>4300</v>
      </c>
      <c r="V22" s="431">
        <f t="shared" si="3"/>
        <v>0</v>
      </c>
      <c r="W22" s="432"/>
    </row>
    <row r="23" spans="1:30" s="5" customFormat="1" ht="16" customHeight="1">
      <c r="A23" s="205" t="s">
        <v>17</v>
      </c>
      <c r="B23" s="206"/>
      <c r="C23" s="228">
        <f>SUM(米沢・南陽・他!E19:E20)</f>
        <v>5200</v>
      </c>
      <c r="D23" s="433">
        <f>SUM(米沢・南陽・他!F19:F20)</f>
        <v>0</v>
      </c>
      <c r="E23" s="434">
        <f>SUM(米沢・南陽・他!G19:G20)</f>
        <v>0</v>
      </c>
      <c r="F23" s="229">
        <f>SUM(米沢・南陽・他!I19:I20)</f>
        <v>1750</v>
      </c>
      <c r="G23" s="435">
        <f>SUM(米沢・南陽・他!J19:J20)</f>
        <v>0</v>
      </c>
      <c r="H23" s="436">
        <f>SUM(米沢・南陽・他!K19:K20)</f>
        <v>0</v>
      </c>
      <c r="I23" s="229">
        <f>SUM(米沢・南陽・他!M19:M20)</f>
        <v>1150</v>
      </c>
      <c r="J23" s="435">
        <f>SUM(米沢・南陽・他!N19:N20)</f>
        <v>0</v>
      </c>
      <c r="K23" s="436">
        <f>SUM(米沢・南陽・他!O19:O20)</f>
        <v>0</v>
      </c>
      <c r="L23" s="229">
        <f>SUM(米沢・南陽・他!P19:P20)</f>
        <v>650</v>
      </c>
      <c r="M23" s="435">
        <f>SUM(米沢・南陽・他!Q19:Q20)</f>
        <v>0</v>
      </c>
      <c r="N23" s="436">
        <f>SUM(米沢・南陽・他!R19:R20)</f>
        <v>0</v>
      </c>
      <c r="O23" s="229" t="s">
        <v>25</v>
      </c>
      <c r="P23" s="435" t="s">
        <v>301</v>
      </c>
      <c r="Q23" s="436" t="s">
        <v>301</v>
      </c>
      <c r="R23" s="229">
        <f>SUM(米沢・南陽・他!T19:T20)</f>
        <v>150</v>
      </c>
      <c r="S23" s="435">
        <f>SUM(米沢・南陽・他!U19:U20)</f>
        <v>0</v>
      </c>
      <c r="T23" s="436">
        <f>SUM(米沢・南陽・他!V19:V20)</f>
        <v>0</v>
      </c>
      <c r="U23" s="229">
        <f t="shared" si="2"/>
        <v>8900</v>
      </c>
      <c r="V23" s="435">
        <f t="shared" si="3"/>
        <v>0</v>
      </c>
      <c r="W23" s="436"/>
    </row>
    <row r="24" spans="1:30" s="5" customFormat="1" ht="18" customHeight="1">
      <c r="A24" s="207" t="s">
        <v>18</v>
      </c>
      <c r="B24" s="208"/>
      <c r="C24" s="230">
        <f t="shared" ref="C24:U24" si="4">SUM(C11:C23)</f>
        <v>153850</v>
      </c>
      <c r="D24" s="441">
        <f>SUM(D11:E23)</f>
        <v>0</v>
      </c>
      <c r="E24" s="442"/>
      <c r="F24" s="231">
        <f t="shared" si="4"/>
        <v>38400</v>
      </c>
      <c r="G24" s="443">
        <f>SUM(G11:H23)</f>
        <v>0</v>
      </c>
      <c r="H24" s="444"/>
      <c r="I24" s="231">
        <f t="shared" si="4"/>
        <v>33250</v>
      </c>
      <c r="J24" s="443">
        <f>SUM(J11:K23)</f>
        <v>0</v>
      </c>
      <c r="K24" s="444"/>
      <c r="L24" s="231">
        <f>SUM(L11:L23)</f>
        <v>2850</v>
      </c>
      <c r="M24" s="443">
        <f>SUM(M11:N23)</f>
        <v>0</v>
      </c>
      <c r="N24" s="444"/>
      <c r="O24" s="231">
        <f>SUM(O11:O23)</f>
        <v>600</v>
      </c>
      <c r="P24" s="443">
        <f>SUM(P11:Q23)</f>
        <v>0</v>
      </c>
      <c r="Q24" s="444"/>
      <c r="R24" s="231">
        <f t="shared" si="4"/>
        <v>5400</v>
      </c>
      <c r="S24" s="443">
        <f>SUM(S11:T23)</f>
        <v>0</v>
      </c>
      <c r="T24" s="444"/>
      <c r="U24" s="231">
        <f t="shared" si="4"/>
        <v>234350</v>
      </c>
      <c r="V24" s="443">
        <f>SUM(V11:W23)</f>
        <v>0</v>
      </c>
      <c r="W24" s="444"/>
    </row>
    <row r="25" spans="1:30" ht="4.5" customHeight="1">
      <c r="A25" s="209"/>
      <c r="B25" s="209"/>
      <c r="C25" s="232"/>
      <c r="D25" s="362"/>
      <c r="E25" s="362"/>
      <c r="F25" s="232"/>
      <c r="G25" s="364"/>
      <c r="H25" s="364"/>
      <c r="I25" s="232"/>
      <c r="J25" s="364"/>
      <c r="K25" s="364"/>
      <c r="L25" s="232"/>
      <c r="M25" s="364"/>
      <c r="N25" s="364"/>
      <c r="O25" s="232"/>
      <c r="P25" s="223"/>
      <c r="Q25" s="223"/>
      <c r="R25" s="232"/>
      <c r="S25" s="364"/>
      <c r="T25" s="364"/>
      <c r="U25" s="232"/>
      <c r="V25" s="364"/>
      <c r="W25" s="364"/>
    </row>
    <row r="26" spans="1:30" s="5" customFormat="1" ht="16" customHeight="1">
      <c r="A26" s="201" t="s">
        <v>1</v>
      </c>
      <c r="B26" s="202"/>
      <c r="C26" s="225">
        <f>SUM(天童・寒河江他!E21:E22)</f>
        <v>4450</v>
      </c>
      <c r="D26" s="407">
        <f>SUM(天童・寒河江他!F21:F22)</f>
        <v>0</v>
      </c>
      <c r="E26" s="408">
        <f>SUM(天童・寒河江他!G21:G22)</f>
        <v>0</v>
      </c>
      <c r="F26" s="226">
        <f>SUM(天童・寒河江他!I21:I22)</f>
        <v>1000</v>
      </c>
      <c r="G26" s="396">
        <f>SUM(天童・寒河江他!J21:J22)</f>
        <v>0</v>
      </c>
      <c r="H26" s="397">
        <f>SUM(天童・寒河江他!K21:K22)</f>
        <v>0</v>
      </c>
      <c r="I26" s="226">
        <f>SUM(天童・寒河江他!M21:M22)</f>
        <v>550</v>
      </c>
      <c r="J26" s="396">
        <f>SUM(天童・寒河江他!N21:N22)</f>
        <v>0</v>
      </c>
      <c r="K26" s="397">
        <f>SUM(天童・寒河江他!O21:O22)</f>
        <v>0</v>
      </c>
      <c r="L26" s="226">
        <f>SUM(天童・寒河江他!P21:P22)</f>
        <v>400</v>
      </c>
      <c r="M26" s="396">
        <f>SUM(天童・寒河江他!Q21:Q22)</f>
        <v>0</v>
      </c>
      <c r="N26" s="397">
        <f>SUM(天童・寒河江他!R21:R22)</f>
        <v>0</v>
      </c>
      <c r="O26" s="226" t="s">
        <v>25</v>
      </c>
      <c r="P26" s="437"/>
      <c r="Q26" s="438"/>
      <c r="R26" s="226">
        <f>SUM(天童・寒河江他!T21:T22)</f>
        <v>150</v>
      </c>
      <c r="S26" s="396">
        <f>SUM(天童・寒河江他!U21:U22)</f>
        <v>0</v>
      </c>
      <c r="T26" s="397">
        <f>SUM(天童・寒河江他!V21:V22)</f>
        <v>0</v>
      </c>
      <c r="U26" s="226">
        <f>SUM(C26,F26,I26,L26,O26,R26)</f>
        <v>6550</v>
      </c>
      <c r="V26" s="396">
        <f>SUM(D26,G26,J26,M26,P26,S26)</f>
        <v>0</v>
      </c>
      <c r="W26" s="397"/>
    </row>
    <row r="27" spans="1:30" s="5" customFormat="1" ht="16" customHeight="1">
      <c r="A27" s="203" t="s">
        <v>2</v>
      </c>
      <c r="B27" s="204"/>
      <c r="C27" s="227">
        <f>SUM(天童・寒河江他!E26:E29)</f>
        <v>8750</v>
      </c>
      <c r="D27" s="402">
        <f>SUM(天童・寒河江他!F26:F29)</f>
        <v>0</v>
      </c>
      <c r="E27" s="403">
        <f>SUM(天童・寒河江他!G26:G29)</f>
        <v>0</v>
      </c>
      <c r="F27" s="218">
        <f>SUM(天童・寒河江他!I26:I29)</f>
        <v>1900</v>
      </c>
      <c r="G27" s="431">
        <f>SUM(天童・寒河江他!J26:J29)</f>
        <v>0</v>
      </c>
      <c r="H27" s="432">
        <f>SUM(天童・寒河江他!K26:K29)</f>
        <v>0</v>
      </c>
      <c r="I27" s="218">
        <f>SUM(天童・寒河江他!M26:M27)</f>
        <v>650</v>
      </c>
      <c r="J27" s="431">
        <f>SUM(天童・寒河江他!N26:N27)</f>
        <v>0</v>
      </c>
      <c r="K27" s="432">
        <f>SUM(天童・寒河江他!O26:O27)</f>
        <v>0</v>
      </c>
      <c r="L27" s="218">
        <f>SUM(天童・寒河江他!P26)</f>
        <v>0</v>
      </c>
      <c r="M27" s="431">
        <f>SUM(天童・寒河江他!Q26)</f>
        <v>0</v>
      </c>
      <c r="N27" s="432">
        <f>SUM(天童・寒河江他!R26)</f>
        <v>0</v>
      </c>
      <c r="O27" s="218" t="s">
        <v>25</v>
      </c>
      <c r="P27" s="439"/>
      <c r="Q27" s="440"/>
      <c r="R27" s="218">
        <f>SUM(天童・寒河江他!T26)</f>
        <v>100</v>
      </c>
      <c r="S27" s="431">
        <f>SUM(天童・寒河江他!U26)</f>
        <v>0</v>
      </c>
      <c r="T27" s="432">
        <f>SUM(天童・寒河江他!V26)</f>
        <v>0</v>
      </c>
      <c r="U27" s="218">
        <f t="shared" ref="U27:U33" si="5">SUM(C27,F27,I27,L27,O27,R27)</f>
        <v>11400</v>
      </c>
      <c r="V27" s="431">
        <f t="shared" ref="V27:V33" si="6">SUM(D27,G27,J27,M27,P27,S27)</f>
        <v>0</v>
      </c>
      <c r="W27" s="432"/>
    </row>
    <row r="28" spans="1:30" s="5" customFormat="1" ht="16" customHeight="1">
      <c r="A28" s="203" t="s">
        <v>3</v>
      </c>
      <c r="B28" s="204"/>
      <c r="C28" s="227">
        <f>SUM(東根・村山他!E27:E28)</f>
        <v>1700</v>
      </c>
      <c r="D28" s="402">
        <f>SUM(東根・村山他!F27:F28)</f>
        <v>0</v>
      </c>
      <c r="E28" s="403">
        <f>SUM(東根・村山他!G27:G28)</f>
        <v>0</v>
      </c>
      <c r="F28" s="218" t="s">
        <v>306</v>
      </c>
      <c r="G28" s="431" t="s">
        <v>301</v>
      </c>
      <c r="H28" s="432" t="s">
        <v>301</v>
      </c>
      <c r="I28" s="218" t="s">
        <v>25</v>
      </c>
      <c r="J28" s="431" t="s">
        <v>301</v>
      </c>
      <c r="K28" s="432" t="s">
        <v>301</v>
      </c>
      <c r="L28" s="218" t="s">
        <v>306</v>
      </c>
      <c r="M28" s="431" t="s">
        <v>301</v>
      </c>
      <c r="N28" s="432" t="s">
        <v>301</v>
      </c>
      <c r="O28" s="218" t="s">
        <v>25</v>
      </c>
      <c r="P28" s="439"/>
      <c r="Q28" s="440"/>
      <c r="R28" s="218" t="s">
        <v>25</v>
      </c>
      <c r="S28" s="431" t="s">
        <v>301</v>
      </c>
      <c r="T28" s="432" t="s">
        <v>301</v>
      </c>
      <c r="U28" s="218">
        <f t="shared" si="5"/>
        <v>1700</v>
      </c>
      <c r="V28" s="431">
        <f t="shared" si="6"/>
        <v>0</v>
      </c>
      <c r="W28" s="432"/>
    </row>
    <row r="29" spans="1:30" s="5" customFormat="1" ht="16" customHeight="1">
      <c r="A29" s="203" t="s">
        <v>20</v>
      </c>
      <c r="B29" s="204"/>
      <c r="C29" s="227">
        <f>SUM(新庄市・最上!E16:E25)</f>
        <v>9300</v>
      </c>
      <c r="D29" s="402">
        <f>SUM(新庄市・最上!F16:F25)</f>
        <v>0</v>
      </c>
      <c r="E29" s="403">
        <f>SUM(新庄市・最上!G16:G25)</f>
        <v>0</v>
      </c>
      <c r="F29" s="218">
        <f>SUM(新庄市・最上!I16,新庄市・最上!I21)</f>
        <v>250</v>
      </c>
      <c r="G29" s="431">
        <f>SUM(新庄市・最上!J16,新庄市・最上!J21)</f>
        <v>0</v>
      </c>
      <c r="H29" s="432">
        <f>SUM(新庄市・最上!K16,新庄市・最上!K21)</f>
        <v>0</v>
      </c>
      <c r="I29" s="218">
        <f>SUM(新庄市・最上!M16,新庄市・最上!M20)</f>
        <v>150</v>
      </c>
      <c r="J29" s="431">
        <f>SUM(新庄市・最上!N16,新庄市・最上!N20)</f>
        <v>0</v>
      </c>
      <c r="K29" s="432">
        <f>SUM(新庄市・最上!O16,新庄市・最上!O20)</f>
        <v>0</v>
      </c>
      <c r="L29" s="218" t="s">
        <v>25</v>
      </c>
      <c r="M29" s="431" t="s">
        <v>301</v>
      </c>
      <c r="N29" s="432" t="s">
        <v>301</v>
      </c>
      <c r="O29" s="218" t="s">
        <v>307</v>
      </c>
      <c r="P29" s="439"/>
      <c r="Q29" s="440"/>
      <c r="R29" s="218" t="s">
        <v>308</v>
      </c>
      <c r="S29" s="431" t="s">
        <v>301</v>
      </c>
      <c r="T29" s="432" t="s">
        <v>301</v>
      </c>
      <c r="U29" s="218">
        <f t="shared" si="5"/>
        <v>9700</v>
      </c>
      <c r="V29" s="431">
        <f t="shared" si="6"/>
        <v>0</v>
      </c>
      <c r="W29" s="432"/>
    </row>
    <row r="30" spans="1:30" s="5" customFormat="1" ht="16" customHeight="1">
      <c r="A30" s="203" t="s">
        <v>4</v>
      </c>
      <c r="B30" s="204"/>
      <c r="C30" s="227">
        <f>SUM(米沢・南陽・他!E24:E29)</f>
        <v>6750</v>
      </c>
      <c r="D30" s="402">
        <f>SUM(米沢・南陽・他!F24:F29)</f>
        <v>0</v>
      </c>
      <c r="E30" s="403">
        <f>SUM(米沢・南陽・他!G24:G29)</f>
        <v>0</v>
      </c>
      <c r="F30" s="218">
        <f>SUM(米沢・南陽・他!I24:I25,米沢・南陽・他!I28:I29)</f>
        <v>1800</v>
      </c>
      <c r="G30" s="431">
        <f>SUM(米沢・南陽・他!J24:J25,米沢・南陽・他!J28:J29)</f>
        <v>0</v>
      </c>
      <c r="H30" s="432">
        <f>SUM(米沢・南陽・他!K24:K25,米沢・南陽・他!K28:K29)</f>
        <v>0</v>
      </c>
      <c r="I30" s="218">
        <f>SUM(米沢・南陽・他!M24:M25,米沢・南陽・他!M28)</f>
        <v>1450</v>
      </c>
      <c r="J30" s="431">
        <f>SUM(米沢・南陽・他!N24:N25,米沢・南陽・他!N28)</f>
        <v>0</v>
      </c>
      <c r="K30" s="432">
        <f>SUM(米沢・南陽・他!O24:O25,米沢・南陽・他!O28)</f>
        <v>0</v>
      </c>
      <c r="L30" s="218" t="s">
        <v>25</v>
      </c>
      <c r="M30" s="431" t="s">
        <v>301</v>
      </c>
      <c r="N30" s="432" t="s">
        <v>301</v>
      </c>
      <c r="O30" s="218" t="s">
        <v>25</v>
      </c>
      <c r="P30" s="439"/>
      <c r="Q30" s="440"/>
      <c r="R30" s="218">
        <f>SUM(米沢・南陽・他!T25,米沢・南陽・他!T28)</f>
        <v>150</v>
      </c>
      <c r="S30" s="431">
        <f>SUM(米沢・南陽・他!U25,米沢・南陽・他!U28)</f>
        <v>0</v>
      </c>
      <c r="T30" s="432">
        <f>SUM(米沢・南陽・他!V25,米沢・南陽・他!V28)</f>
        <v>0</v>
      </c>
      <c r="U30" s="218">
        <f t="shared" si="5"/>
        <v>10150</v>
      </c>
      <c r="V30" s="431">
        <f t="shared" si="6"/>
        <v>0</v>
      </c>
      <c r="W30" s="432"/>
    </row>
    <row r="31" spans="1:30" s="5" customFormat="1" ht="16" customHeight="1">
      <c r="A31" s="203" t="s">
        <v>5</v>
      </c>
      <c r="B31" s="204"/>
      <c r="C31" s="227">
        <f>SUM(長井・西置賜!E16:E19)</f>
        <v>7850</v>
      </c>
      <c r="D31" s="402">
        <f>SUM(長井・西置賜!F16:F19)</f>
        <v>0</v>
      </c>
      <c r="E31" s="403">
        <f>SUM(長井・西置賜!G16:G19)</f>
        <v>0</v>
      </c>
      <c r="F31" s="218">
        <f>SUM(長井・西置賜!I16:I16,長井・西置賜!I18)</f>
        <v>950</v>
      </c>
      <c r="G31" s="431">
        <f>SUM(長井・西置賜!J16:J16,長井・西置賜!J18)</f>
        <v>0</v>
      </c>
      <c r="H31" s="432">
        <f>SUM(長井・西置賜!K16:K16,長井・西置賜!K18)</f>
        <v>0</v>
      </c>
      <c r="I31" s="218">
        <f>SUM(長井・西置賜!M16:M17)</f>
        <v>1050</v>
      </c>
      <c r="J31" s="431">
        <f>SUM(長井・西置賜!N16:N17)</f>
        <v>0</v>
      </c>
      <c r="K31" s="432">
        <f>SUM(長井・西置賜!O16:O17)</f>
        <v>0</v>
      </c>
      <c r="L31" s="218" t="s">
        <v>25</v>
      </c>
      <c r="M31" s="431" t="s">
        <v>301</v>
      </c>
      <c r="N31" s="432" t="s">
        <v>301</v>
      </c>
      <c r="O31" s="218" t="s">
        <v>308</v>
      </c>
      <c r="P31" s="439"/>
      <c r="Q31" s="440"/>
      <c r="R31" s="218">
        <f>SUM(長井・西置賜!T17)</f>
        <v>50</v>
      </c>
      <c r="S31" s="431">
        <f>SUM(長井・西置賜!U17)</f>
        <v>0</v>
      </c>
      <c r="T31" s="432">
        <f>SUM(長井・西置賜!V17)</f>
        <v>0</v>
      </c>
      <c r="U31" s="218">
        <f t="shared" si="5"/>
        <v>9900</v>
      </c>
      <c r="V31" s="431">
        <f t="shared" si="6"/>
        <v>0</v>
      </c>
      <c r="W31" s="432"/>
    </row>
    <row r="32" spans="1:30" s="5" customFormat="1" ht="16" customHeight="1">
      <c r="A32" s="203" t="s">
        <v>6</v>
      </c>
      <c r="B32" s="204"/>
      <c r="C32" s="227">
        <f>SUM(酒田・飽海他!E24)</f>
        <v>5300</v>
      </c>
      <c r="D32" s="402">
        <f>SUM(酒田・飽海他!F24)</f>
        <v>0</v>
      </c>
      <c r="E32" s="403">
        <f>SUM(酒田・飽海他!G24)</f>
        <v>0</v>
      </c>
      <c r="F32" s="218">
        <f>SUM(酒田・飽海他!I21:I23)</f>
        <v>750</v>
      </c>
      <c r="G32" s="431">
        <f>SUM(酒田・飽海他!J21:J23)</f>
        <v>0</v>
      </c>
      <c r="H32" s="432">
        <f>SUM(酒田・飽海他!K21:K23)</f>
        <v>0</v>
      </c>
      <c r="I32" s="218">
        <f>SUM(酒田・飽海他!M24)</f>
        <v>1700</v>
      </c>
      <c r="J32" s="431">
        <f>SUM(酒田・飽海他!N24)</f>
        <v>0</v>
      </c>
      <c r="K32" s="432">
        <f>SUM(酒田・飽海他!O24)</f>
        <v>0</v>
      </c>
      <c r="L32" s="218" t="s">
        <v>25</v>
      </c>
      <c r="M32" s="431" t="s">
        <v>301</v>
      </c>
      <c r="N32" s="432" t="s">
        <v>301</v>
      </c>
      <c r="O32" s="218" t="s">
        <v>309</v>
      </c>
      <c r="P32" s="439"/>
      <c r="Q32" s="440"/>
      <c r="R32" s="218">
        <f>SUM(酒田・飽海他!T24)</f>
        <v>150</v>
      </c>
      <c r="S32" s="431">
        <f>SUM(酒田・飽海他!U24)</f>
        <v>0</v>
      </c>
      <c r="T32" s="432">
        <f>SUM(酒田・飽海他!V24)</f>
        <v>0</v>
      </c>
      <c r="U32" s="218">
        <f t="shared" si="5"/>
        <v>7900</v>
      </c>
      <c r="V32" s="431">
        <f t="shared" si="6"/>
        <v>0</v>
      </c>
      <c r="W32" s="432"/>
    </row>
    <row r="33" spans="1:23" s="5" customFormat="1" ht="16" customHeight="1">
      <c r="A33" s="205" t="s">
        <v>21</v>
      </c>
      <c r="B33" s="206"/>
      <c r="C33" s="228">
        <f>SUM(酒田・飽海他!E31)</f>
        <v>3900</v>
      </c>
      <c r="D33" s="402">
        <f>SUM(酒田・飽海他!F31)</f>
        <v>0</v>
      </c>
      <c r="E33" s="403">
        <f>SUM(酒田・飽海他!G31)</f>
        <v>0</v>
      </c>
      <c r="F33" s="229" t="s">
        <v>25</v>
      </c>
      <c r="G33" s="431" t="s">
        <v>301</v>
      </c>
      <c r="H33" s="432" t="s">
        <v>301</v>
      </c>
      <c r="I33" s="229" t="s">
        <v>25</v>
      </c>
      <c r="J33" s="431" t="s">
        <v>301</v>
      </c>
      <c r="K33" s="432" t="s">
        <v>301</v>
      </c>
      <c r="L33" s="229" t="s">
        <v>25</v>
      </c>
      <c r="M33" s="431" t="s">
        <v>301</v>
      </c>
      <c r="N33" s="432" t="s">
        <v>301</v>
      </c>
      <c r="O33" s="229" t="s">
        <v>310</v>
      </c>
      <c r="P33" s="439"/>
      <c r="Q33" s="440"/>
      <c r="R33" s="229">
        <f>SUM(酒田・飽海他!T28)</f>
        <v>50</v>
      </c>
      <c r="S33" s="431">
        <f>SUM(酒田・飽海他!U28)</f>
        <v>0</v>
      </c>
      <c r="T33" s="432">
        <f>SUM(酒田・飽海他!V28)</f>
        <v>0</v>
      </c>
      <c r="U33" s="229">
        <f t="shared" si="5"/>
        <v>3950</v>
      </c>
      <c r="V33" s="435">
        <f t="shared" si="6"/>
        <v>0</v>
      </c>
      <c r="W33" s="436"/>
    </row>
    <row r="34" spans="1:23" s="5" customFormat="1" ht="18" customHeight="1">
      <c r="A34" s="207" t="s">
        <v>22</v>
      </c>
      <c r="B34" s="208"/>
      <c r="C34" s="230">
        <f>SUM(C26:C33)</f>
        <v>48000</v>
      </c>
      <c r="D34" s="441">
        <f>SUM(D26:E33)</f>
        <v>0</v>
      </c>
      <c r="E34" s="442"/>
      <c r="F34" s="231">
        <f>SUM(F26:F33)</f>
        <v>6650</v>
      </c>
      <c r="G34" s="443">
        <f>SUM(G26:H33)</f>
        <v>0</v>
      </c>
      <c r="H34" s="444"/>
      <c r="I34" s="231">
        <f>SUM(I26:I33)</f>
        <v>5550</v>
      </c>
      <c r="J34" s="443">
        <f>SUM(J26:K33)</f>
        <v>0</v>
      </c>
      <c r="K34" s="444"/>
      <c r="L34" s="231">
        <f>SUM(L26:L33)</f>
        <v>400</v>
      </c>
      <c r="M34" s="443">
        <f>SUM(M26:N33)</f>
        <v>0</v>
      </c>
      <c r="N34" s="444"/>
      <c r="O34" s="231">
        <f>SUM(O26:O33)</f>
        <v>0</v>
      </c>
      <c r="P34" s="445">
        <f>SUM(P26:Q33)</f>
        <v>0</v>
      </c>
      <c r="Q34" s="446"/>
      <c r="R34" s="231">
        <f>SUM(R26:R33)</f>
        <v>650</v>
      </c>
      <c r="S34" s="443">
        <f>SUM(S26:T33)</f>
        <v>0</v>
      </c>
      <c r="T34" s="444"/>
      <c r="U34" s="231">
        <f>SUM(U26:U33)</f>
        <v>61250</v>
      </c>
      <c r="V34" s="443">
        <f>SUM(V26:W33)</f>
        <v>0</v>
      </c>
      <c r="W34" s="444"/>
    </row>
    <row r="35" spans="1:23" ht="4.5" customHeight="1">
      <c r="I35" s="198"/>
    </row>
    <row r="36" spans="1:23" ht="20" customHeight="1">
      <c r="A36" s="139" t="s">
        <v>277</v>
      </c>
      <c r="B36" s="139"/>
      <c r="W36" s="54" t="s">
        <v>265</v>
      </c>
    </row>
    <row r="37" spans="1:23" ht="20" customHeight="1">
      <c r="A37" s="139" t="s">
        <v>269</v>
      </c>
      <c r="B37" s="139"/>
      <c r="W37" s="57" t="s">
        <v>299</v>
      </c>
    </row>
    <row r="38" spans="1:23" ht="20" customHeight="1">
      <c r="L38" s="199"/>
      <c r="W38" s="57" t="s">
        <v>300</v>
      </c>
    </row>
    <row r="39" spans="1:23" ht="20" customHeight="1">
      <c r="L39" s="199"/>
      <c r="W39" s="241"/>
    </row>
    <row r="40" spans="1:23" ht="25.5" customHeight="1">
      <c r="L40" s="200"/>
    </row>
  </sheetData>
  <sheetProtection sheet="1" selectLockedCells="1"/>
  <mergeCells count="197">
    <mergeCell ref="S34:T34"/>
    <mergeCell ref="V34:W34"/>
    <mergeCell ref="V32:W32"/>
    <mergeCell ref="V33:W33"/>
    <mergeCell ref="V18:W18"/>
    <mergeCell ref="V19:W19"/>
    <mergeCell ref="V20:W20"/>
    <mergeCell ref="V21:W21"/>
    <mergeCell ref="V22:W22"/>
    <mergeCell ref="V23:W23"/>
    <mergeCell ref="S30:T30"/>
    <mergeCell ref="S31:T31"/>
    <mergeCell ref="S32:T32"/>
    <mergeCell ref="S33:T33"/>
    <mergeCell ref="S20:T20"/>
    <mergeCell ref="S21:T21"/>
    <mergeCell ref="S22:T22"/>
    <mergeCell ref="S23:T23"/>
    <mergeCell ref="S26:T26"/>
    <mergeCell ref="S27:T27"/>
    <mergeCell ref="P31:Q31"/>
    <mergeCell ref="P32:Q32"/>
    <mergeCell ref="P27:Q27"/>
    <mergeCell ref="M33:N33"/>
    <mergeCell ref="M27:N27"/>
    <mergeCell ref="G34:H34"/>
    <mergeCell ref="J34:K34"/>
    <mergeCell ref="M34:N34"/>
    <mergeCell ref="P34:Q34"/>
    <mergeCell ref="P33:Q33"/>
    <mergeCell ref="J28:K28"/>
    <mergeCell ref="J29:K29"/>
    <mergeCell ref="J30:K30"/>
    <mergeCell ref="J31:K31"/>
    <mergeCell ref="J32:K32"/>
    <mergeCell ref="M32:N32"/>
    <mergeCell ref="J33:K33"/>
    <mergeCell ref="M31:N31"/>
    <mergeCell ref="G30:H30"/>
    <mergeCell ref="G31:H31"/>
    <mergeCell ref="G32:H32"/>
    <mergeCell ref="G27:H27"/>
    <mergeCell ref="J27:K27"/>
    <mergeCell ref="M28:N28"/>
    <mergeCell ref="V17:W17"/>
    <mergeCell ref="V12:W12"/>
    <mergeCell ref="V13:W13"/>
    <mergeCell ref="V14:W14"/>
    <mergeCell ref="V15:W15"/>
    <mergeCell ref="V16:W16"/>
    <mergeCell ref="D24:E24"/>
    <mergeCell ref="D34:E34"/>
    <mergeCell ref="G24:H24"/>
    <mergeCell ref="J24:K24"/>
    <mergeCell ref="M24:N24"/>
    <mergeCell ref="P24:Q24"/>
    <mergeCell ref="S24:T24"/>
    <mergeCell ref="V24:W24"/>
    <mergeCell ref="V26:W26"/>
    <mergeCell ref="V27:W27"/>
    <mergeCell ref="V28:W28"/>
    <mergeCell ref="V29:W29"/>
    <mergeCell ref="V30:W30"/>
    <mergeCell ref="V31:W31"/>
    <mergeCell ref="S28:T28"/>
    <mergeCell ref="S29:T29"/>
    <mergeCell ref="P28:Q28"/>
    <mergeCell ref="P29:Q29"/>
    <mergeCell ref="S12:T12"/>
    <mergeCell ref="S13:T13"/>
    <mergeCell ref="S14:T14"/>
    <mergeCell ref="S15:T15"/>
    <mergeCell ref="S16:T16"/>
    <mergeCell ref="S17:T17"/>
    <mergeCell ref="S18:T18"/>
    <mergeCell ref="S19:T19"/>
    <mergeCell ref="P12:Q12"/>
    <mergeCell ref="P13:Q13"/>
    <mergeCell ref="P14:Q14"/>
    <mergeCell ref="P15:Q15"/>
    <mergeCell ref="P16:Q16"/>
    <mergeCell ref="P17:Q17"/>
    <mergeCell ref="P18:Q18"/>
    <mergeCell ref="M29:N29"/>
    <mergeCell ref="M30:N30"/>
    <mergeCell ref="M26:N26"/>
    <mergeCell ref="M12:N12"/>
    <mergeCell ref="M13:N13"/>
    <mergeCell ref="P19:Q19"/>
    <mergeCell ref="P20:Q20"/>
    <mergeCell ref="P21:Q21"/>
    <mergeCell ref="P22:Q22"/>
    <mergeCell ref="P23:Q23"/>
    <mergeCell ref="P26:Q26"/>
    <mergeCell ref="M20:N20"/>
    <mergeCell ref="M21:N21"/>
    <mergeCell ref="M22:N22"/>
    <mergeCell ref="M23:N23"/>
    <mergeCell ref="M14:N14"/>
    <mergeCell ref="M15:N15"/>
    <mergeCell ref="M16:N16"/>
    <mergeCell ref="M17:N17"/>
    <mergeCell ref="M18:N18"/>
    <mergeCell ref="M19:N19"/>
    <mergeCell ref="P30:Q30"/>
    <mergeCell ref="G19:H19"/>
    <mergeCell ref="G26:H26"/>
    <mergeCell ref="G20:H20"/>
    <mergeCell ref="G21:H21"/>
    <mergeCell ref="G22:H22"/>
    <mergeCell ref="G23:H23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6:K26"/>
    <mergeCell ref="D32:E32"/>
    <mergeCell ref="D33:E33"/>
    <mergeCell ref="G11:H11"/>
    <mergeCell ref="G12:H12"/>
    <mergeCell ref="G13:H13"/>
    <mergeCell ref="G14:H14"/>
    <mergeCell ref="G15:H15"/>
    <mergeCell ref="G16:H16"/>
    <mergeCell ref="G17:H17"/>
    <mergeCell ref="G18:H18"/>
    <mergeCell ref="D26:E26"/>
    <mergeCell ref="D27:E27"/>
    <mergeCell ref="D28:E28"/>
    <mergeCell ref="D29:E29"/>
    <mergeCell ref="D30:E30"/>
    <mergeCell ref="D31:E31"/>
    <mergeCell ref="D18:E18"/>
    <mergeCell ref="D21:E21"/>
    <mergeCell ref="D22:E22"/>
    <mergeCell ref="D23:E23"/>
    <mergeCell ref="D12:E12"/>
    <mergeCell ref="G33:H33"/>
    <mergeCell ref="G28:H28"/>
    <mergeCell ref="G29:H29"/>
    <mergeCell ref="D13:E13"/>
    <mergeCell ref="D14:E14"/>
    <mergeCell ref="D15:E15"/>
    <mergeCell ref="D16:E16"/>
    <mergeCell ref="D17:E17"/>
    <mergeCell ref="D19:E19"/>
    <mergeCell ref="D20:E20"/>
    <mergeCell ref="T1:W1"/>
    <mergeCell ref="U2:W2"/>
    <mergeCell ref="A2:E2"/>
    <mergeCell ref="N2:Q2"/>
    <mergeCell ref="D11:E11"/>
    <mergeCell ref="M11:N11"/>
    <mergeCell ref="V11:W11"/>
    <mergeCell ref="U3:W3"/>
    <mergeCell ref="U5:W5"/>
    <mergeCell ref="U4:W4"/>
    <mergeCell ref="J3:M3"/>
    <mergeCell ref="R3:T3"/>
    <mergeCell ref="C4:I4"/>
    <mergeCell ref="L4:T4"/>
    <mergeCell ref="L5:T5"/>
    <mergeCell ref="F3:I3"/>
    <mergeCell ref="N3:Q3"/>
    <mergeCell ref="S11:T11"/>
    <mergeCell ref="B5:D5"/>
    <mergeCell ref="F5:I5"/>
    <mergeCell ref="D9:E9"/>
    <mergeCell ref="J9:K9"/>
    <mergeCell ref="M9:N9"/>
    <mergeCell ref="J8:K8"/>
    <mergeCell ref="M8:N8"/>
    <mergeCell ref="P8:Q8"/>
    <mergeCell ref="S8:T8"/>
    <mergeCell ref="G9:H9"/>
    <mergeCell ref="D8:E8"/>
    <mergeCell ref="G8:H8"/>
    <mergeCell ref="J11:K11"/>
    <mergeCell ref="P11:Q11"/>
    <mergeCell ref="V8:W8"/>
    <mergeCell ref="A7:B9"/>
    <mergeCell ref="F2:I2"/>
    <mergeCell ref="J2:M2"/>
    <mergeCell ref="R2:T2"/>
    <mergeCell ref="P9:Q9"/>
    <mergeCell ref="S9:T9"/>
    <mergeCell ref="V9:W9"/>
    <mergeCell ref="A4:B4"/>
    <mergeCell ref="A3:E3"/>
  </mergeCells>
  <phoneticPr fontId="2"/>
  <dataValidations count="1">
    <dataValidation type="list" allowBlank="1" showInputMessage="1" showErrorMessage="1" sqref="U3:W3" xr:uid="{00000000-0002-0000-0000-000001000000}">
      <formula1>$AD$11:$AD$21</formula1>
    </dataValidation>
  </dataValidations>
  <pageMargins left="0.46" right="0.19685039370078741" top="0.39370078740157483" bottom="0.1" header="0.21" footer="0.22"/>
  <pageSetup paperSize="9" scale="8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1"/>
  <sheetViews>
    <sheetView view="pageBreakPreview" zoomScale="110" zoomScaleNormal="75" zoomScaleSheetLayoutView="110" workbookViewId="0">
      <selection activeCell="A8" sqref="A8"/>
    </sheetView>
  </sheetViews>
  <sheetFormatPr baseColWidth="10" defaultColWidth="9" defaultRowHeight="14"/>
  <cols>
    <col min="1" max="1" width="5" style="2" customWidth="1"/>
    <col min="2" max="2" width="5.6640625" style="2" customWidth="1"/>
    <col min="3" max="3" width="6.1640625" style="2" customWidth="1"/>
    <col min="4" max="4" width="1.6640625" style="3" customWidth="1"/>
    <col min="5" max="5" width="7.1640625" style="2" customWidth="1"/>
    <col min="6" max="7" width="9" style="2"/>
    <col min="8" max="8" width="1.6640625" style="3" customWidth="1"/>
    <col min="9" max="9" width="7.1640625" style="2" customWidth="1"/>
    <col min="10" max="11" width="9" style="2"/>
    <col min="12" max="12" width="1.6640625" style="3" customWidth="1"/>
    <col min="13" max="13" width="7.1640625" style="2" customWidth="1"/>
    <col min="14" max="15" width="9" style="2"/>
    <col min="16" max="16" width="1.6640625" style="3" customWidth="1"/>
    <col min="17" max="17" width="7.1640625" style="2" customWidth="1"/>
    <col min="18" max="18" width="9" style="2"/>
    <col min="19" max="19" width="8.6640625" style="2" customWidth="1"/>
    <col min="20" max="20" width="8.5" style="2" customWidth="1"/>
    <col min="21" max="21" width="7.1640625" style="2" customWidth="1"/>
    <col min="22" max="22" width="7.6640625" style="2" customWidth="1"/>
    <col min="23" max="16384" width="9" style="2"/>
  </cols>
  <sheetData>
    <row r="1" spans="1:25" ht="8.25" customHeight="1">
      <c r="A1" s="1"/>
    </row>
    <row r="2" spans="1:25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62"/>
      <c r="M2" s="61"/>
      <c r="N2" s="63" t="s">
        <v>184</v>
      </c>
      <c r="O2" s="63"/>
      <c r="P2" s="62"/>
      <c r="Q2" s="63" t="s">
        <v>30</v>
      </c>
      <c r="R2" s="61"/>
      <c r="S2" s="61"/>
      <c r="T2" s="489">
        <f>IF(OR(全県!T1="",全県!T1=0),"",全県!T1)</f>
        <v>46174</v>
      </c>
      <c r="U2" s="489"/>
      <c r="V2" s="489"/>
      <c r="Y2" s="210"/>
    </row>
    <row r="3" spans="1:25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3"/>
      <c r="K3" s="451" t="s">
        <v>67</v>
      </c>
      <c r="L3" s="452"/>
      <c r="M3" s="452"/>
      <c r="N3" s="453"/>
      <c r="O3" s="451" t="s">
        <v>68</v>
      </c>
      <c r="P3" s="452"/>
      <c r="Q3" s="453"/>
      <c r="R3" s="451" t="s">
        <v>69</v>
      </c>
      <c r="S3" s="452"/>
      <c r="T3" s="453"/>
      <c r="U3" s="451" t="s">
        <v>31</v>
      </c>
      <c r="V3" s="494"/>
    </row>
    <row r="4" spans="1:25" ht="27" customHeight="1">
      <c r="A4" s="472" t="str">
        <f>IF(OR(全県!A3="",全県!A3=0),"",全県!A3)</f>
        <v/>
      </c>
      <c r="B4" s="467"/>
      <c r="C4" s="467"/>
      <c r="D4" s="467"/>
      <c r="E4" s="467"/>
      <c r="F4" s="468"/>
      <c r="G4" s="466" t="str">
        <f>IF(OR(全県!F3="",全県!F3=0),"",全県!F3)</f>
        <v/>
      </c>
      <c r="H4" s="467"/>
      <c r="I4" s="467"/>
      <c r="J4" s="468"/>
      <c r="K4" s="466" t="str">
        <f>IF(OR(全県!J3="",全県!J3=0),"",全県!J3)</f>
        <v/>
      </c>
      <c r="L4" s="467"/>
      <c r="M4" s="467"/>
      <c r="N4" s="468"/>
      <c r="O4" s="463" t="str">
        <f>IF(OR(全県!N3="",全県!N3=0),"",全県!N3)</f>
        <v/>
      </c>
      <c r="P4" s="464"/>
      <c r="Q4" s="465"/>
      <c r="R4" s="64" t="s">
        <v>71</v>
      </c>
      <c r="S4" s="454">
        <f>全県!R3</f>
        <v>0</v>
      </c>
      <c r="T4" s="455"/>
      <c r="U4" s="457" t="str">
        <f>IF(OR(全県!U3="",全県!U3=0),"",全県!U3)</f>
        <v/>
      </c>
      <c r="V4" s="458"/>
    </row>
    <row r="5" spans="1:25" ht="19" customHeight="1">
      <c r="A5" s="65" t="s">
        <v>336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491"/>
      <c r="R5" s="499" t="s">
        <v>72</v>
      </c>
      <c r="S5" s="495">
        <f>+F24+J24+N24+R24+V24+F29+J29+N29+R29+V29</f>
        <v>0</v>
      </c>
      <c r="T5" s="496"/>
      <c r="U5" s="459"/>
      <c r="V5" s="460"/>
    </row>
    <row r="6" spans="1:25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",全県!F5)</f>
        <v xml:space="preserve">TEL                                        FAX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69" t="s">
        <v>73</v>
      </c>
      <c r="L6" s="70"/>
      <c r="M6" s="492">
        <f>全県!L5</f>
        <v>0</v>
      </c>
      <c r="N6" s="492"/>
      <c r="O6" s="492"/>
      <c r="P6" s="492"/>
      <c r="Q6" s="493"/>
      <c r="R6" s="500"/>
      <c r="S6" s="497"/>
      <c r="T6" s="498"/>
      <c r="U6" s="461" t="str">
        <f>IF(OR(全県!U5="",全県!U5=0),"",全県!U5)</f>
        <v/>
      </c>
      <c r="V6" s="462"/>
    </row>
    <row r="7" spans="1:25" ht="10.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6"/>
      <c r="Q7" s="5"/>
      <c r="R7" s="5"/>
      <c r="S7" s="5"/>
      <c r="T7" s="5"/>
      <c r="U7" s="5"/>
      <c r="V7" s="5"/>
    </row>
    <row r="8" spans="1:25" ht="21.75" customHeight="1">
      <c r="A8" s="251" t="s">
        <v>32</v>
      </c>
      <c r="B8" s="448" t="s">
        <v>216</v>
      </c>
      <c r="C8" s="449"/>
      <c r="D8" s="449"/>
      <c r="E8" s="449"/>
      <c r="F8" s="456"/>
      <c r="G8" s="448" t="s">
        <v>217</v>
      </c>
      <c r="H8" s="449"/>
      <c r="I8" s="449"/>
      <c r="J8" s="456"/>
      <c r="K8" s="448" t="s">
        <v>75</v>
      </c>
      <c r="L8" s="449"/>
      <c r="M8" s="449"/>
      <c r="N8" s="456"/>
      <c r="O8" s="474" t="s">
        <v>76</v>
      </c>
      <c r="P8" s="475"/>
      <c r="Q8" s="475"/>
      <c r="R8" s="476"/>
      <c r="S8" s="448" t="s">
        <v>77</v>
      </c>
      <c r="T8" s="449"/>
      <c r="U8" s="449"/>
      <c r="V8" s="450"/>
    </row>
    <row r="9" spans="1:25" ht="15.75" customHeight="1">
      <c r="A9" s="252">
        <v>1</v>
      </c>
      <c r="B9" s="503" t="s">
        <v>40</v>
      </c>
      <c r="C9" s="503"/>
      <c r="D9" s="254"/>
      <c r="E9" s="255" t="s">
        <v>268</v>
      </c>
      <c r="F9" s="7" t="s">
        <v>62</v>
      </c>
      <c r="G9" s="8" t="s">
        <v>61</v>
      </c>
      <c r="H9" s="254"/>
      <c r="I9" s="255" t="s">
        <v>268</v>
      </c>
      <c r="J9" s="7" t="s">
        <v>62</v>
      </c>
      <c r="K9" s="8" t="s">
        <v>61</v>
      </c>
      <c r="L9" s="254"/>
      <c r="M9" s="255" t="s">
        <v>268</v>
      </c>
      <c r="N9" s="7" t="s">
        <v>62</v>
      </c>
      <c r="O9" s="370"/>
      <c r="P9" s="345"/>
      <c r="Q9" s="294"/>
      <c r="R9" s="371"/>
      <c r="S9" s="8" t="s">
        <v>78</v>
      </c>
      <c r="T9" s="253" t="s">
        <v>61</v>
      </c>
      <c r="U9" s="255" t="s">
        <v>268</v>
      </c>
      <c r="V9" s="7" t="s">
        <v>62</v>
      </c>
    </row>
    <row r="10" spans="1:25" ht="16.5" customHeight="1">
      <c r="A10" s="9"/>
      <c r="B10" s="483" t="s">
        <v>279</v>
      </c>
      <c r="C10" s="483"/>
      <c r="D10" s="256" t="s">
        <v>238</v>
      </c>
      <c r="E10" s="30">
        <v>5150</v>
      </c>
      <c r="F10" s="34"/>
      <c r="G10" s="31" t="s">
        <v>186</v>
      </c>
      <c r="H10" s="256"/>
      <c r="I10" s="30">
        <v>2400</v>
      </c>
      <c r="J10" s="34"/>
      <c r="K10" s="31" t="s">
        <v>186</v>
      </c>
      <c r="L10" s="256"/>
      <c r="M10" s="30">
        <v>1750</v>
      </c>
      <c r="N10" s="34"/>
      <c r="O10" s="165"/>
      <c r="P10" s="259"/>
      <c r="Q10" s="49"/>
      <c r="R10" s="298"/>
      <c r="S10" s="31" t="s">
        <v>187</v>
      </c>
      <c r="T10" s="32" t="s">
        <v>188</v>
      </c>
      <c r="U10" s="30">
        <v>600</v>
      </c>
      <c r="V10" s="34"/>
    </row>
    <row r="11" spans="1:25" ht="16.5" customHeight="1">
      <c r="A11" s="9"/>
      <c r="B11" s="483" t="s">
        <v>189</v>
      </c>
      <c r="C11" s="483"/>
      <c r="D11" s="256" t="s">
        <v>238</v>
      </c>
      <c r="E11" s="30">
        <v>4350</v>
      </c>
      <c r="F11" s="34"/>
      <c r="G11" s="31" t="s">
        <v>189</v>
      </c>
      <c r="H11" s="256"/>
      <c r="I11" s="30">
        <v>3200</v>
      </c>
      <c r="J11" s="34"/>
      <c r="K11" s="31" t="s">
        <v>189</v>
      </c>
      <c r="L11" s="256"/>
      <c r="M11" s="30">
        <v>5400</v>
      </c>
      <c r="N11" s="34"/>
      <c r="O11" s="165"/>
      <c r="P11" s="259"/>
      <c r="Q11" s="49"/>
      <c r="R11" s="298"/>
      <c r="S11" s="77"/>
      <c r="T11" s="77"/>
      <c r="U11" s="49"/>
      <c r="V11" s="34"/>
    </row>
    <row r="12" spans="1:25" ht="16.5" customHeight="1">
      <c r="A12" s="9"/>
      <c r="B12" s="483" t="s">
        <v>190</v>
      </c>
      <c r="C12" s="483"/>
      <c r="D12" s="256" t="s">
        <v>238</v>
      </c>
      <c r="E12" s="30">
        <v>7450</v>
      </c>
      <c r="F12" s="34"/>
      <c r="G12" s="31" t="s">
        <v>190</v>
      </c>
      <c r="H12" s="256"/>
      <c r="I12" s="30">
        <v>2400</v>
      </c>
      <c r="J12" s="34"/>
      <c r="K12" s="31" t="s">
        <v>190</v>
      </c>
      <c r="L12" s="256" t="s">
        <v>238</v>
      </c>
      <c r="M12" s="30">
        <v>2350</v>
      </c>
      <c r="N12" s="34"/>
      <c r="O12" s="165"/>
      <c r="P12" s="259"/>
      <c r="Q12" s="49"/>
      <c r="R12" s="298"/>
      <c r="S12" s="31" t="s">
        <v>45</v>
      </c>
      <c r="T12" s="32" t="s">
        <v>191</v>
      </c>
      <c r="U12" s="30">
        <v>800</v>
      </c>
      <c r="V12" s="34"/>
    </row>
    <row r="13" spans="1:25" ht="16.5" customHeight="1">
      <c r="A13" s="15" t="s">
        <v>157</v>
      </c>
      <c r="B13" s="483" t="s">
        <v>192</v>
      </c>
      <c r="C13" s="483"/>
      <c r="D13" s="256" t="s">
        <v>238</v>
      </c>
      <c r="E13" s="30">
        <v>6450</v>
      </c>
      <c r="F13" s="34"/>
      <c r="G13" s="31" t="s">
        <v>192</v>
      </c>
      <c r="H13" s="256"/>
      <c r="I13" s="30">
        <v>1500</v>
      </c>
      <c r="J13" s="34"/>
      <c r="K13" s="31" t="s">
        <v>192</v>
      </c>
      <c r="L13" s="256"/>
      <c r="M13" s="30">
        <v>2800</v>
      </c>
      <c r="N13" s="34"/>
      <c r="O13" s="165"/>
      <c r="P13" s="259"/>
      <c r="Q13" s="49"/>
      <c r="R13" s="298"/>
      <c r="S13" s="31" t="s">
        <v>45</v>
      </c>
      <c r="T13" s="32" t="s">
        <v>235</v>
      </c>
      <c r="U13" s="30">
        <v>250</v>
      </c>
      <c r="V13" s="34"/>
    </row>
    <row r="14" spans="1:25" ht="15.75" customHeight="1">
      <c r="A14" s="15" t="s">
        <v>25</v>
      </c>
      <c r="B14" s="483" t="s">
        <v>193</v>
      </c>
      <c r="C14" s="483"/>
      <c r="D14" s="256" t="s">
        <v>238</v>
      </c>
      <c r="E14" s="30">
        <v>4200</v>
      </c>
      <c r="F14" s="34"/>
      <c r="G14" s="31" t="s">
        <v>237</v>
      </c>
      <c r="H14" s="256" t="s">
        <v>238</v>
      </c>
      <c r="I14" s="30">
        <v>1350</v>
      </c>
      <c r="J14" s="34"/>
      <c r="K14" s="257"/>
      <c r="L14" s="16"/>
      <c r="M14" s="257"/>
      <c r="N14" s="83"/>
      <c r="O14" s="165"/>
      <c r="P14" s="259"/>
      <c r="Q14" s="49"/>
      <c r="R14" s="298"/>
      <c r="S14" s="31" t="s">
        <v>45</v>
      </c>
      <c r="T14" s="32" t="s">
        <v>194</v>
      </c>
      <c r="U14" s="30">
        <v>500</v>
      </c>
      <c r="V14" s="34"/>
    </row>
    <row r="15" spans="1:25" ht="15.75" customHeight="1">
      <c r="A15" s="258"/>
      <c r="B15" s="483" t="s">
        <v>278</v>
      </c>
      <c r="C15" s="483"/>
      <c r="D15" s="256" t="s">
        <v>238</v>
      </c>
      <c r="E15" s="30">
        <v>3950</v>
      </c>
      <c r="F15" s="34"/>
      <c r="G15" s="257"/>
      <c r="H15" s="16"/>
      <c r="I15" s="257"/>
      <c r="J15" s="83"/>
      <c r="K15" s="257"/>
      <c r="L15" s="259"/>
      <c r="M15" s="257"/>
      <c r="N15" s="83"/>
      <c r="O15" s="165"/>
      <c r="P15" s="259"/>
      <c r="Q15" s="49"/>
      <c r="R15" s="298"/>
      <c r="S15" s="31" t="s">
        <v>45</v>
      </c>
      <c r="T15" s="32" t="s">
        <v>196</v>
      </c>
      <c r="U15" s="30">
        <v>650</v>
      </c>
      <c r="V15" s="34"/>
    </row>
    <row r="16" spans="1:25" ht="15.75" customHeight="1">
      <c r="A16" s="15" t="s">
        <v>197</v>
      </c>
      <c r="B16" s="477" t="s">
        <v>198</v>
      </c>
      <c r="C16" s="478"/>
      <c r="D16" s="256" t="s">
        <v>238</v>
      </c>
      <c r="E16" s="30">
        <v>1900</v>
      </c>
      <c r="F16" s="34"/>
      <c r="G16" s="179"/>
      <c r="H16" s="260"/>
      <c r="I16" s="260"/>
      <c r="J16" s="261"/>
      <c r="K16" s="260"/>
      <c r="L16" s="259"/>
      <c r="M16" s="257"/>
      <c r="N16" s="83"/>
      <c r="O16" s="165"/>
      <c r="P16" s="259"/>
      <c r="Q16" s="49"/>
      <c r="R16" s="298"/>
      <c r="S16" s="31" t="s">
        <v>45</v>
      </c>
      <c r="T16" s="32" t="s">
        <v>293</v>
      </c>
      <c r="U16" s="30">
        <v>100</v>
      </c>
      <c r="V16" s="34"/>
    </row>
    <row r="17" spans="1:22" ht="15.75" customHeight="1">
      <c r="A17" s="258"/>
      <c r="B17" s="477" t="s">
        <v>195</v>
      </c>
      <c r="C17" s="478"/>
      <c r="D17" s="256" t="s">
        <v>238</v>
      </c>
      <c r="E17" s="30">
        <v>2400</v>
      </c>
      <c r="F17" s="34"/>
      <c r="G17" s="257"/>
      <c r="H17" s="259"/>
      <c r="I17" s="257"/>
      <c r="J17" s="83"/>
      <c r="K17" s="257"/>
      <c r="L17" s="259"/>
      <c r="M17" s="257"/>
      <c r="N17" s="83"/>
      <c r="O17" s="165"/>
      <c r="P17" s="259"/>
      <c r="Q17" s="49"/>
      <c r="R17" s="298"/>
      <c r="S17" s="31" t="s">
        <v>45</v>
      </c>
      <c r="T17" s="32" t="s">
        <v>294</v>
      </c>
      <c r="U17" s="30">
        <v>50</v>
      </c>
      <c r="V17" s="34"/>
    </row>
    <row r="18" spans="1:22" ht="15.75" customHeight="1">
      <c r="A18" s="15" t="s">
        <v>26</v>
      </c>
      <c r="B18" s="477" t="s">
        <v>199</v>
      </c>
      <c r="C18" s="478"/>
      <c r="D18" s="256" t="s">
        <v>238</v>
      </c>
      <c r="E18" s="30">
        <v>3950</v>
      </c>
      <c r="F18" s="34"/>
      <c r="G18" s="257"/>
      <c r="H18" s="259"/>
      <c r="I18" s="257"/>
      <c r="J18" s="83"/>
      <c r="K18" s="257"/>
      <c r="L18" s="259"/>
      <c r="M18" s="257"/>
      <c r="N18" s="83"/>
      <c r="O18" s="165"/>
      <c r="P18" s="259"/>
      <c r="Q18" s="49"/>
      <c r="R18" s="298"/>
      <c r="S18" s="183"/>
      <c r="T18" s="77"/>
      <c r="U18" s="185"/>
      <c r="V18" s="354"/>
    </row>
    <row r="19" spans="1:22" ht="16.5" customHeight="1">
      <c r="A19" s="15" t="s">
        <v>88</v>
      </c>
      <c r="B19" s="477" t="s">
        <v>200</v>
      </c>
      <c r="C19" s="478"/>
      <c r="D19" s="256" t="s">
        <v>238</v>
      </c>
      <c r="E19" s="30">
        <v>3450</v>
      </c>
      <c r="F19" s="34"/>
      <c r="G19" s="257"/>
      <c r="H19" s="259"/>
      <c r="I19" s="257"/>
      <c r="J19" s="83"/>
      <c r="K19" s="257"/>
      <c r="L19" s="259"/>
      <c r="M19" s="257"/>
      <c r="N19" s="137"/>
      <c r="O19" s="165"/>
      <c r="P19" s="259"/>
      <c r="Q19" s="49"/>
      <c r="R19" s="298"/>
      <c r="S19" s="257"/>
      <c r="T19" s="257"/>
      <c r="U19" s="49"/>
      <c r="V19" s="37"/>
    </row>
    <row r="20" spans="1:22" ht="16.5" customHeight="1">
      <c r="A20" s="9"/>
      <c r="B20" s="477" t="s">
        <v>201</v>
      </c>
      <c r="C20" s="478"/>
      <c r="D20" s="256" t="s">
        <v>238</v>
      </c>
      <c r="E20" s="30">
        <v>2250</v>
      </c>
      <c r="F20" s="34"/>
      <c r="G20" s="257"/>
      <c r="H20" s="259"/>
      <c r="I20" s="257"/>
      <c r="J20" s="83"/>
      <c r="K20" s="257"/>
      <c r="L20" s="259"/>
      <c r="M20" s="257"/>
      <c r="N20" s="83"/>
      <c r="O20" s="165"/>
      <c r="P20" s="259"/>
      <c r="Q20" s="49"/>
      <c r="R20" s="298"/>
      <c r="S20" s="257"/>
      <c r="T20" s="257"/>
      <c r="U20" s="49"/>
      <c r="V20" s="37"/>
    </row>
    <row r="21" spans="1:22" ht="16.5" customHeight="1">
      <c r="A21" s="9"/>
      <c r="B21" s="484" t="s">
        <v>346</v>
      </c>
      <c r="C21" s="484"/>
      <c r="D21" s="256"/>
      <c r="E21" s="30">
        <v>500</v>
      </c>
      <c r="F21" s="34"/>
      <c r="G21" s="257"/>
      <c r="H21" s="259"/>
      <c r="I21" s="257"/>
      <c r="J21" s="83"/>
      <c r="K21" s="257"/>
      <c r="L21" s="259"/>
      <c r="M21" s="257"/>
      <c r="N21" s="83"/>
      <c r="O21" s="165"/>
      <c r="P21" s="259"/>
      <c r="Q21" s="49"/>
      <c r="R21" s="298"/>
      <c r="S21" s="257"/>
      <c r="T21" s="257"/>
      <c r="U21" s="49"/>
      <c r="V21" s="37"/>
    </row>
    <row r="22" spans="1:22" ht="16.5" customHeight="1">
      <c r="A22" s="9"/>
      <c r="B22" s="481"/>
      <c r="C22" s="482"/>
      <c r="D22" s="256"/>
      <c r="E22" s="30"/>
      <c r="F22" s="34"/>
      <c r="G22" s="257"/>
      <c r="H22" s="259"/>
      <c r="I22" s="257"/>
      <c r="J22" s="83"/>
      <c r="K22" s="257"/>
      <c r="L22" s="259"/>
      <c r="M22" s="257"/>
      <c r="N22" s="83"/>
      <c r="O22" s="165"/>
      <c r="P22" s="259"/>
      <c r="Q22" s="49"/>
      <c r="R22" s="298"/>
      <c r="S22" s="257"/>
      <c r="T22" s="257"/>
      <c r="U22" s="49"/>
      <c r="V22" s="37"/>
    </row>
    <row r="23" spans="1:22" ht="16.5" customHeight="1">
      <c r="A23" s="9"/>
      <c r="B23" s="481"/>
      <c r="C23" s="482"/>
      <c r="D23" s="263"/>
      <c r="E23" s="142"/>
      <c r="F23" s="82"/>
      <c r="G23" s="257"/>
      <c r="H23" s="264"/>
      <c r="I23" s="257"/>
      <c r="J23" s="83"/>
      <c r="K23" s="257"/>
      <c r="L23" s="264"/>
      <c r="M23" s="257"/>
      <c r="N23" s="83"/>
      <c r="O23" s="367"/>
      <c r="P23" s="368"/>
      <c r="Q23" s="49"/>
      <c r="R23" s="298"/>
      <c r="S23" s="257"/>
      <c r="T23" s="257"/>
      <c r="U23" s="49"/>
      <c r="V23" s="37"/>
    </row>
    <row r="24" spans="1:22" ht="16.5" customHeight="1">
      <c r="A24" s="265"/>
      <c r="B24" s="20">
        <f>E24+I24+M24+Q24+U24</f>
        <v>72100</v>
      </c>
      <c r="C24" s="21" t="s">
        <v>90</v>
      </c>
      <c r="D24" s="22"/>
      <c r="E24" s="39">
        <f>SUM(E10:E23)</f>
        <v>46000</v>
      </c>
      <c r="F24" s="43">
        <f>SUM(F10:F23)</f>
        <v>0</v>
      </c>
      <c r="G24" s="266" t="s">
        <v>90</v>
      </c>
      <c r="H24" s="22"/>
      <c r="I24" s="39">
        <f>SUM(I10:I22)</f>
        <v>10850</v>
      </c>
      <c r="J24" s="43">
        <f>SUM(J10:J14)</f>
        <v>0</v>
      </c>
      <c r="K24" s="266" t="s">
        <v>90</v>
      </c>
      <c r="L24" s="22"/>
      <c r="M24" s="39">
        <f>SUM(M10:M22)</f>
        <v>12300</v>
      </c>
      <c r="N24" s="43">
        <f>SUM(N10:N13)</f>
        <v>0</v>
      </c>
      <c r="O24" s="165"/>
      <c r="P24" s="48"/>
      <c r="Q24" s="49"/>
      <c r="R24" s="369"/>
      <c r="S24" s="267"/>
      <c r="T24" s="45" t="s">
        <v>90</v>
      </c>
      <c r="U24" s="39">
        <f>SUM(U10:U18)</f>
        <v>2950</v>
      </c>
      <c r="V24" s="43">
        <f>SUM(V10:V23)</f>
        <v>0</v>
      </c>
    </row>
    <row r="25" spans="1:22" ht="12" customHeight="1">
      <c r="A25" s="5"/>
      <c r="B25" s="26"/>
      <c r="C25" s="26"/>
      <c r="D25" s="6"/>
      <c r="E25" s="268"/>
      <c r="F25" s="268"/>
      <c r="G25" s="268"/>
      <c r="H25" s="6"/>
      <c r="I25" s="268"/>
      <c r="J25" s="268"/>
      <c r="K25" s="268"/>
      <c r="L25" s="6"/>
      <c r="M25" s="268"/>
      <c r="N25" s="268"/>
      <c r="O25" s="268"/>
      <c r="P25" s="6"/>
      <c r="Q25" s="268"/>
      <c r="R25" s="268"/>
      <c r="S25" s="268"/>
      <c r="T25" s="268"/>
      <c r="U25" s="268"/>
      <c r="V25" s="268"/>
    </row>
    <row r="26" spans="1:22" ht="15.75" customHeight="1">
      <c r="A26" s="27">
        <v>6</v>
      </c>
      <c r="B26" s="479" t="s">
        <v>61</v>
      </c>
      <c r="C26" s="480"/>
      <c r="D26" s="269"/>
      <c r="E26" s="270" t="s">
        <v>268</v>
      </c>
      <c r="F26" s="271" t="s">
        <v>62</v>
      </c>
      <c r="G26" s="272" t="s">
        <v>61</v>
      </c>
      <c r="H26" s="269"/>
      <c r="I26" s="270" t="s">
        <v>268</v>
      </c>
      <c r="J26" s="271" t="s">
        <v>62</v>
      </c>
      <c r="K26" s="272" t="s">
        <v>61</v>
      </c>
      <c r="L26" s="269"/>
      <c r="M26" s="270" t="s">
        <v>268</v>
      </c>
      <c r="N26" s="271" t="s">
        <v>62</v>
      </c>
      <c r="O26" s="272" t="s">
        <v>61</v>
      </c>
      <c r="P26" s="269"/>
      <c r="Q26" s="270" t="s">
        <v>268</v>
      </c>
      <c r="R26" s="271" t="s">
        <v>62</v>
      </c>
      <c r="S26" s="272" t="s">
        <v>78</v>
      </c>
      <c r="T26" s="273" t="s">
        <v>61</v>
      </c>
      <c r="U26" s="270" t="s">
        <v>268</v>
      </c>
      <c r="V26" s="271" t="s">
        <v>62</v>
      </c>
    </row>
    <row r="27" spans="1:22" ht="15.75" customHeight="1">
      <c r="A27" s="15" t="s">
        <v>112</v>
      </c>
      <c r="B27" s="477" t="s">
        <v>202</v>
      </c>
      <c r="C27" s="478"/>
      <c r="D27" s="29"/>
      <c r="E27" s="30">
        <v>5300</v>
      </c>
      <c r="F27" s="34"/>
      <c r="G27" s="31" t="s">
        <v>202</v>
      </c>
      <c r="H27" s="29"/>
      <c r="I27" s="30">
        <v>1200</v>
      </c>
      <c r="J27" s="34"/>
      <c r="K27" s="31" t="s">
        <v>347</v>
      </c>
      <c r="L27" s="29"/>
      <c r="M27" s="30">
        <v>1200</v>
      </c>
      <c r="N27" s="34"/>
      <c r="O27" s="31" t="s">
        <v>202</v>
      </c>
      <c r="P27" s="29"/>
      <c r="Q27" s="30">
        <v>600</v>
      </c>
      <c r="R27" s="34"/>
      <c r="S27" s="31" t="s">
        <v>45</v>
      </c>
      <c r="T27" s="32" t="s">
        <v>203</v>
      </c>
      <c r="U27" s="33">
        <v>150</v>
      </c>
      <c r="V27" s="34"/>
    </row>
    <row r="28" spans="1:22" ht="15.75" customHeight="1">
      <c r="A28" s="15" t="s">
        <v>157</v>
      </c>
      <c r="B28" s="477"/>
      <c r="C28" s="478"/>
      <c r="D28" s="29"/>
      <c r="E28" s="30"/>
      <c r="F28" s="34"/>
      <c r="G28" s="35"/>
      <c r="H28" s="29"/>
      <c r="I28" s="36"/>
      <c r="J28" s="37"/>
      <c r="K28" s="38"/>
      <c r="L28" s="29"/>
      <c r="M28" s="36"/>
      <c r="N28" s="37"/>
      <c r="O28" s="38"/>
      <c r="P28" s="29"/>
      <c r="Q28" s="36"/>
      <c r="R28" s="37"/>
      <c r="S28" s="38"/>
      <c r="T28" s="35"/>
      <c r="U28" s="36"/>
      <c r="V28" s="37"/>
    </row>
    <row r="29" spans="1:22" ht="16.5" customHeight="1">
      <c r="A29" s="274" t="s">
        <v>88</v>
      </c>
      <c r="B29" s="20">
        <f>E29+I29+M29+Q29+U29</f>
        <v>8450</v>
      </c>
      <c r="C29" s="21" t="s">
        <v>90</v>
      </c>
      <c r="D29" s="22"/>
      <c r="E29" s="39">
        <f>SUM(E27:E28)</f>
        <v>5300</v>
      </c>
      <c r="F29" s="40">
        <f>SUM(F27:F28)</f>
        <v>0</v>
      </c>
      <c r="G29" s="41" t="s">
        <v>90</v>
      </c>
      <c r="H29" s="22"/>
      <c r="I29" s="42">
        <f>SUM(I27:I28)</f>
        <v>1200</v>
      </c>
      <c r="J29" s="43">
        <f>SUM(J27)</f>
        <v>0</v>
      </c>
      <c r="K29" s="41" t="s">
        <v>90</v>
      </c>
      <c r="L29" s="22"/>
      <c r="M29" s="42">
        <f>SUM(M27:M28)</f>
        <v>1200</v>
      </c>
      <c r="N29" s="43">
        <f>SUM(N27)</f>
        <v>0</v>
      </c>
      <c r="O29" s="41" t="s">
        <v>90</v>
      </c>
      <c r="P29" s="22"/>
      <c r="Q29" s="42">
        <f>SUM(Q27:Q28)</f>
        <v>600</v>
      </c>
      <c r="R29" s="43">
        <f>SUM(R27)</f>
        <v>0</v>
      </c>
      <c r="S29" s="44"/>
      <c r="T29" s="45" t="s">
        <v>90</v>
      </c>
      <c r="U29" s="42">
        <f>SUM(U27:U28)</f>
        <v>150</v>
      </c>
      <c r="V29" s="43">
        <f>SUM(V27)</f>
        <v>0</v>
      </c>
    </row>
    <row r="30" spans="1:22" ht="12.75" customHeight="1">
      <c r="A30" s="46"/>
      <c r="B30" s="47"/>
      <c r="C30" s="47"/>
      <c r="D30" s="48"/>
      <c r="E30" s="49"/>
      <c r="F30" s="49"/>
      <c r="G30" s="35"/>
      <c r="H30" s="48"/>
      <c r="I30" s="49"/>
      <c r="J30" s="49"/>
      <c r="K30" s="35"/>
      <c r="L30" s="48"/>
      <c r="M30" s="49"/>
      <c r="N30" s="49"/>
      <c r="O30" s="35"/>
      <c r="P30" s="48"/>
      <c r="Q30" s="49"/>
      <c r="R30" s="50"/>
      <c r="S30" s="35"/>
      <c r="T30" s="35"/>
      <c r="U30" s="49"/>
      <c r="V30" s="49"/>
    </row>
    <row r="31" spans="1:22" ht="21" customHeight="1">
      <c r="A31" s="51" t="s">
        <v>246</v>
      </c>
      <c r="B31" s="47"/>
      <c r="C31" s="47"/>
      <c r="D31" s="48"/>
      <c r="E31" s="49"/>
      <c r="F31" s="49"/>
      <c r="G31" s="35"/>
      <c r="H31" s="48"/>
      <c r="I31" s="49"/>
      <c r="J31" s="49"/>
      <c r="K31" s="35"/>
      <c r="L31" s="48"/>
      <c r="M31" s="49"/>
      <c r="N31" s="49"/>
      <c r="O31" s="35"/>
      <c r="P31" s="48"/>
      <c r="Q31" s="49"/>
      <c r="R31" s="501"/>
      <c r="S31" s="502"/>
      <c r="T31" s="501"/>
      <c r="U31" s="501"/>
      <c r="V31" s="501"/>
    </row>
    <row r="32" spans="1:22" ht="21" customHeight="1">
      <c r="A32" s="52" t="s">
        <v>296</v>
      </c>
      <c r="B32" s="47"/>
      <c r="C32" s="47"/>
      <c r="D32" s="48"/>
      <c r="E32" s="49"/>
      <c r="F32" s="49"/>
      <c r="G32" s="35"/>
      <c r="H32" s="48"/>
      <c r="I32" s="49"/>
      <c r="J32" s="49"/>
      <c r="K32" s="35"/>
      <c r="L32" s="48"/>
      <c r="M32" s="49"/>
      <c r="N32" s="49"/>
      <c r="O32" s="35"/>
      <c r="P32" s="48"/>
      <c r="Q32" s="49"/>
      <c r="R32" s="53"/>
      <c r="S32" s="35"/>
      <c r="T32" s="35"/>
      <c r="U32" s="49"/>
      <c r="V32" s="54" t="str">
        <f>全県!W36</f>
        <v>　　　山新販売㈱　　山新折込センター</v>
      </c>
    </row>
    <row r="33" spans="1:22" ht="21" customHeight="1">
      <c r="A33" s="488" t="s">
        <v>331</v>
      </c>
      <c r="B33" s="488"/>
      <c r="C33" s="488"/>
      <c r="D33" s="488"/>
      <c r="E33" s="488"/>
      <c r="F33" s="488"/>
      <c r="G33" s="52" t="s">
        <v>367</v>
      </c>
      <c r="H33" s="48"/>
      <c r="I33" s="49"/>
      <c r="J33" s="52"/>
      <c r="K33" s="52"/>
      <c r="L33" s="55"/>
      <c r="M33" s="52"/>
      <c r="N33" s="52"/>
      <c r="O33" s="52"/>
      <c r="P33" s="55"/>
      <c r="Q33" s="52"/>
      <c r="R33" s="56"/>
      <c r="S33" s="52"/>
      <c r="T33" s="52"/>
      <c r="U33" s="52"/>
      <c r="V33" s="57" t="str">
        <f>全県!W37</f>
        <v>　　　　　〒990-0039 山形市香澄町１－２０－８</v>
      </c>
    </row>
    <row r="34" spans="1:22" ht="21" customHeight="1">
      <c r="A34" s="447" t="s">
        <v>351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V34" s="57" t="str">
        <f>全県!W38</f>
        <v>　　　　　 ℡ 023（616）3650  fax 023（616）3651</v>
      </c>
    </row>
    <row r="35" spans="1:22" ht="21" customHeight="1">
      <c r="V35" s="58"/>
    </row>
    <row r="39" spans="1:22">
      <c r="R39" s="59"/>
    </row>
    <row r="40" spans="1:22">
      <c r="R40" s="60"/>
    </row>
    <row r="41" spans="1:22">
      <c r="R41" s="59"/>
    </row>
  </sheetData>
  <sheetProtection sheet="1" selectLockedCells="1"/>
  <protectedRanges>
    <protectedRange sqref="A3:V6 A2:Q2 Y2" name="範囲　山形・上山"/>
  </protectedRanges>
  <mergeCells count="49">
    <mergeCell ref="A33:F33"/>
    <mergeCell ref="T2:V2"/>
    <mergeCell ref="M5:Q5"/>
    <mergeCell ref="M6:Q6"/>
    <mergeCell ref="U3:V3"/>
    <mergeCell ref="S5:T6"/>
    <mergeCell ref="R5:R6"/>
    <mergeCell ref="T31:V31"/>
    <mergeCell ref="R31:S31"/>
    <mergeCell ref="B23:C23"/>
    <mergeCell ref="B9:C9"/>
    <mergeCell ref="B10:C10"/>
    <mergeCell ref="B11:C11"/>
    <mergeCell ref="B12:C12"/>
    <mergeCell ref="B17:C17"/>
    <mergeCell ref="B13:C13"/>
    <mergeCell ref="B15:C15"/>
    <mergeCell ref="B20:C20"/>
    <mergeCell ref="B21:C21"/>
    <mergeCell ref="B16:C16"/>
    <mergeCell ref="A6:J6"/>
    <mergeCell ref="B14:C14"/>
    <mergeCell ref="B28:C28"/>
    <mergeCell ref="B26:C26"/>
    <mergeCell ref="B22:C22"/>
    <mergeCell ref="B27:C27"/>
    <mergeCell ref="B18:C18"/>
    <mergeCell ref="B19:C19"/>
    <mergeCell ref="G4:J4"/>
    <mergeCell ref="B2:K2"/>
    <mergeCell ref="G8:J8"/>
    <mergeCell ref="K8:N8"/>
    <mergeCell ref="O8:R8"/>
    <mergeCell ref="A34:K34"/>
    <mergeCell ref="S8:V8"/>
    <mergeCell ref="R3:T3"/>
    <mergeCell ref="S4:T4"/>
    <mergeCell ref="B8:F8"/>
    <mergeCell ref="O3:Q3"/>
    <mergeCell ref="K3:N3"/>
    <mergeCell ref="U4:V4"/>
    <mergeCell ref="U5:V5"/>
    <mergeCell ref="U6:V6"/>
    <mergeCell ref="O4:Q4"/>
    <mergeCell ref="K4:N4"/>
    <mergeCell ref="C5:J5"/>
    <mergeCell ref="G3:J3"/>
    <mergeCell ref="A3:F3"/>
    <mergeCell ref="A4:F4"/>
  </mergeCells>
  <phoneticPr fontId="2"/>
  <dataValidations count="2">
    <dataValidation type="list" allowBlank="1" showInputMessage="1" showErrorMessage="1" sqref="W4:W5" xr:uid="{00000000-0002-0000-0100-000000000000}">
      <formula1>"B4,B3,B2,B1,A4"</formula1>
    </dataValidation>
    <dataValidation type="list" allowBlank="1" showInputMessage="1" sqref="U6:V6" xr:uid="{00000000-0002-0000-0100-000001000000}">
      <formula1>"掲載する,掲載しない"</formula1>
    </dataValidation>
  </dataValidations>
  <pageMargins left="0.55118110236220474" right="0.19685039370078741" top="0.59055118110236227" bottom="0.47244094488188981" header="0.51181102362204722" footer="0.31496062992125984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0"/>
  <sheetViews>
    <sheetView view="pageBreakPreview" zoomScale="110" zoomScaleNormal="75" zoomScaleSheetLayoutView="110" workbookViewId="0">
      <selection activeCell="A8" sqref="A8"/>
    </sheetView>
  </sheetViews>
  <sheetFormatPr baseColWidth="10" defaultColWidth="9" defaultRowHeight="14"/>
  <cols>
    <col min="1" max="1" width="5" style="2" customWidth="1"/>
    <col min="2" max="2" width="5.6640625" style="2" customWidth="1"/>
    <col min="3" max="3" width="7" style="2" customWidth="1"/>
    <col min="4" max="4" width="1.6640625" style="3" customWidth="1"/>
    <col min="5" max="5" width="7.1640625" style="2" customWidth="1"/>
    <col min="6" max="7" width="9" style="2"/>
    <col min="8" max="8" width="1.6640625" style="3" customWidth="1"/>
    <col min="9" max="9" width="7.1640625" style="2" customWidth="1"/>
    <col min="10" max="11" width="9" style="2"/>
    <col min="12" max="12" width="1.6640625" style="3" customWidth="1"/>
    <col min="13" max="13" width="7.1640625" style="2" customWidth="1"/>
    <col min="14" max="15" width="9" style="2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.1640625" style="2" customWidth="1"/>
    <col min="21" max="21" width="9" style="2"/>
    <col min="22" max="22" width="9" style="2" customWidth="1"/>
    <col min="23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62"/>
      <c r="M2" s="61"/>
      <c r="N2" s="63" t="s">
        <v>162</v>
      </c>
      <c r="O2" s="61"/>
      <c r="P2" s="61"/>
      <c r="Q2" s="61"/>
      <c r="R2" s="63"/>
      <c r="S2" s="521">
        <f>IF(OR(全県!T1="",全県!T1=0),"",全県!T1)</f>
        <v>46174</v>
      </c>
      <c r="T2" s="521"/>
      <c r="U2" s="521"/>
      <c r="V2" s="4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3"/>
      <c r="K3" s="451" t="s">
        <v>67</v>
      </c>
      <c r="L3" s="452"/>
      <c r="M3" s="452"/>
      <c r="N3" s="453"/>
      <c r="O3" s="451" t="s">
        <v>68</v>
      </c>
      <c r="P3" s="452"/>
      <c r="Q3" s="526"/>
      <c r="R3" s="451" t="s">
        <v>69</v>
      </c>
      <c r="S3" s="452"/>
      <c r="T3" s="453"/>
      <c r="U3" s="92" t="s">
        <v>31</v>
      </c>
      <c r="V3" s="4"/>
    </row>
    <row r="4" spans="1:22" ht="27" customHeight="1">
      <c r="A4" s="506" t="str">
        <f>IF(OR(全県!A3="",全県!A3=0),"",全県!A3)</f>
        <v/>
      </c>
      <c r="B4" s="507"/>
      <c r="C4" s="507"/>
      <c r="D4" s="507"/>
      <c r="E4" s="507"/>
      <c r="F4" s="508"/>
      <c r="G4" s="509" t="str">
        <f>IF(OR(全県!F3="",全県!F3=0),"",全県!F3)</f>
        <v/>
      </c>
      <c r="H4" s="507"/>
      <c r="I4" s="507"/>
      <c r="J4" s="508"/>
      <c r="K4" s="509" t="str">
        <f>IF(OR(全県!J3="",全県!J3=0),"",全県!J3)</f>
        <v/>
      </c>
      <c r="L4" s="507"/>
      <c r="M4" s="507"/>
      <c r="N4" s="508"/>
      <c r="O4" s="516" t="str">
        <f>IF(OR(全県!N3="",全県!N3=0),"",全県!N3)</f>
        <v/>
      </c>
      <c r="P4" s="517"/>
      <c r="Q4" s="518"/>
      <c r="R4" s="93" t="s">
        <v>71</v>
      </c>
      <c r="S4" s="524">
        <f>全県!R3</f>
        <v>0</v>
      </c>
      <c r="T4" s="525"/>
      <c r="U4" s="212" t="str">
        <f>IF(OR(全県!U3="",全県!U3=0),"",全県!U3)</f>
        <v/>
      </c>
      <c r="V4" s="4"/>
    </row>
    <row r="5" spans="1:22" ht="19" customHeight="1">
      <c r="A5" s="65" t="s">
        <v>336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22"/>
      <c r="R5" s="511" t="s">
        <v>72</v>
      </c>
      <c r="S5" s="512">
        <f>SUM(F13,J13,,N13,Q13,U13,F18,J18,N18,Q18,U18,F23,J23,N23,Q23,U23,F30,J30,N30,Q30,U30)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  ",全県!F5)</f>
        <v xml:space="preserve">TEL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69" t="s">
        <v>73</v>
      </c>
      <c r="L6" s="70"/>
      <c r="M6" s="492">
        <f>全県!L5</f>
        <v>0</v>
      </c>
      <c r="N6" s="492"/>
      <c r="O6" s="492"/>
      <c r="P6" s="492"/>
      <c r="Q6" s="523"/>
      <c r="R6" s="500"/>
      <c r="S6" s="514"/>
      <c r="T6" s="515"/>
      <c r="U6" s="217" t="str">
        <f>IF(OR(全県!U5="",全県!U5=0),"",全県!U5)</f>
        <v/>
      </c>
      <c r="V6" s="4"/>
    </row>
    <row r="7" spans="1:22" ht="9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7" t="s">
        <v>32</v>
      </c>
      <c r="B8" s="448" t="s">
        <v>216</v>
      </c>
      <c r="C8" s="449"/>
      <c r="D8" s="449"/>
      <c r="E8" s="449"/>
      <c r="F8" s="456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04" t="s">
        <v>76</v>
      </c>
      <c r="P8" s="504"/>
      <c r="Q8" s="510"/>
      <c r="R8" s="504" t="s">
        <v>77</v>
      </c>
      <c r="S8" s="504"/>
      <c r="T8" s="504"/>
      <c r="U8" s="505"/>
    </row>
    <row r="9" spans="1:22" ht="15.75" customHeight="1">
      <c r="A9" s="71">
        <v>2</v>
      </c>
      <c r="B9" s="503" t="s">
        <v>40</v>
      </c>
      <c r="C9" s="503"/>
      <c r="D9" s="254"/>
      <c r="E9" s="255" t="s">
        <v>268</v>
      </c>
      <c r="F9" s="275" t="s">
        <v>62</v>
      </c>
      <c r="G9" s="8" t="s">
        <v>61</v>
      </c>
      <c r="H9" s="254"/>
      <c r="I9" s="255" t="s">
        <v>268</v>
      </c>
      <c r="J9" s="275" t="s">
        <v>62</v>
      </c>
      <c r="K9" s="8" t="s">
        <v>61</v>
      </c>
      <c r="L9" s="254"/>
      <c r="M9" s="255" t="s">
        <v>268</v>
      </c>
      <c r="N9" s="275" t="s">
        <v>62</v>
      </c>
      <c r="O9" s="8" t="s">
        <v>61</v>
      </c>
      <c r="P9" s="255" t="s">
        <v>268</v>
      </c>
      <c r="Q9" s="275" t="s">
        <v>62</v>
      </c>
      <c r="R9" s="8" t="s">
        <v>78</v>
      </c>
      <c r="S9" s="253" t="s">
        <v>61</v>
      </c>
      <c r="T9" s="255" t="s">
        <v>268</v>
      </c>
      <c r="U9" s="7" t="s">
        <v>62</v>
      </c>
    </row>
    <row r="10" spans="1:22" ht="16.5" customHeight="1">
      <c r="A10" s="15" t="s">
        <v>163</v>
      </c>
      <c r="B10" s="477" t="s">
        <v>164</v>
      </c>
      <c r="C10" s="478"/>
      <c r="D10" s="256" t="s">
        <v>238</v>
      </c>
      <c r="E10" s="30">
        <v>3900</v>
      </c>
      <c r="F10" s="34"/>
      <c r="G10" s="31" t="s">
        <v>166</v>
      </c>
      <c r="H10" s="256"/>
      <c r="I10" s="30">
        <v>2100</v>
      </c>
      <c r="J10" s="34"/>
      <c r="K10" s="31" t="s">
        <v>165</v>
      </c>
      <c r="L10" s="256" t="s">
        <v>238</v>
      </c>
      <c r="M10" s="30">
        <v>1950</v>
      </c>
      <c r="N10" s="34"/>
      <c r="O10" s="31"/>
      <c r="P10" s="30"/>
      <c r="Q10" s="34"/>
      <c r="R10" s="31" t="s">
        <v>45</v>
      </c>
      <c r="S10" s="32" t="s">
        <v>297</v>
      </c>
      <c r="T10" s="30">
        <v>300</v>
      </c>
      <c r="U10" s="34"/>
    </row>
    <row r="11" spans="1:22" ht="16.5" customHeight="1">
      <c r="A11" s="15" t="s">
        <v>167</v>
      </c>
      <c r="B11" s="477" t="s">
        <v>276</v>
      </c>
      <c r="C11" s="478"/>
      <c r="D11" s="256" t="s">
        <v>238</v>
      </c>
      <c r="E11" s="30">
        <v>5800</v>
      </c>
      <c r="F11" s="34"/>
      <c r="G11" s="31"/>
      <c r="H11" s="256"/>
      <c r="I11" s="30"/>
      <c r="J11" s="34"/>
      <c r="K11" s="35"/>
      <c r="L11" s="16"/>
      <c r="M11" s="49"/>
      <c r="N11" s="37" t="s">
        <v>33</v>
      </c>
      <c r="O11" s="276"/>
      <c r="P11" s="33"/>
      <c r="Q11" s="34"/>
      <c r="R11" s="31"/>
      <c r="S11" s="32"/>
      <c r="T11" s="30"/>
      <c r="U11" s="34"/>
    </row>
    <row r="12" spans="1:22" ht="16.5" customHeight="1">
      <c r="A12" s="15" t="s">
        <v>88</v>
      </c>
      <c r="B12" s="484" t="s">
        <v>244</v>
      </c>
      <c r="C12" s="483"/>
      <c r="D12" s="277"/>
      <c r="E12" s="142">
        <v>750</v>
      </c>
      <c r="F12" s="34"/>
      <c r="G12" s="35"/>
      <c r="H12" s="16"/>
      <c r="I12" s="49"/>
      <c r="J12" s="37"/>
      <c r="K12" s="35"/>
      <c r="L12" s="259"/>
      <c r="M12" s="49"/>
      <c r="N12" s="37"/>
      <c r="O12" s="104" t="s">
        <v>292</v>
      </c>
      <c r="P12" s="278">
        <v>50</v>
      </c>
      <c r="Q12" s="83"/>
      <c r="R12" s="31"/>
      <c r="S12" s="32"/>
      <c r="T12" s="30"/>
      <c r="U12" s="34"/>
    </row>
    <row r="13" spans="1:22" ht="15.75" customHeight="1">
      <c r="A13" s="265"/>
      <c r="B13" s="20">
        <f>E13+I13+M13+P13+T13</f>
        <v>14850</v>
      </c>
      <c r="C13" s="21" t="s">
        <v>90</v>
      </c>
      <c r="D13" s="22"/>
      <c r="E13" s="39">
        <f>SUM(E10:E12)</f>
        <v>10450</v>
      </c>
      <c r="F13" s="40">
        <f>SUM(F10:F12)</f>
        <v>0</v>
      </c>
      <c r="G13" s="266" t="s">
        <v>90</v>
      </c>
      <c r="H13" s="22"/>
      <c r="I13" s="39">
        <f>SUM(I10:I12)</f>
        <v>2100</v>
      </c>
      <c r="J13" s="43">
        <f>SUM(J10:J12)</f>
        <v>0</v>
      </c>
      <c r="K13" s="266" t="s">
        <v>90</v>
      </c>
      <c r="L13" s="22"/>
      <c r="M13" s="39">
        <f>SUM(M10:M12)</f>
        <v>1950</v>
      </c>
      <c r="N13" s="43">
        <f>SUM(N10:N12)</f>
        <v>0</v>
      </c>
      <c r="O13" s="266" t="s">
        <v>90</v>
      </c>
      <c r="P13" s="39">
        <f>SUM(P10:P12)</f>
        <v>50</v>
      </c>
      <c r="Q13" s="43">
        <f>SUM(Q10:Q12)</f>
        <v>0</v>
      </c>
      <c r="R13" s="78"/>
      <c r="S13" s="45" t="s">
        <v>90</v>
      </c>
      <c r="T13" s="39">
        <f>SUM(T10:T12)</f>
        <v>300</v>
      </c>
      <c r="U13" s="43">
        <f>SUM(U10:U12)</f>
        <v>0</v>
      </c>
    </row>
    <row r="14" spans="1:22" ht="12" customHeight="1">
      <c r="A14" s="279"/>
      <c r="B14" s="279"/>
      <c r="C14" s="74"/>
      <c r="D14" s="55"/>
      <c r="E14" s="49"/>
      <c r="F14" s="49"/>
      <c r="G14" s="257"/>
      <c r="H14" s="55"/>
      <c r="I14" s="49"/>
      <c r="J14" s="49"/>
      <c r="K14" s="49"/>
      <c r="L14" s="55"/>
      <c r="M14" s="49"/>
      <c r="N14" s="49"/>
      <c r="O14" s="49"/>
      <c r="P14" s="49"/>
      <c r="Q14" s="49"/>
      <c r="R14" s="49"/>
      <c r="S14" s="280"/>
      <c r="T14" s="49"/>
      <c r="U14" s="49"/>
    </row>
    <row r="15" spans="1:22" ht="15.75" customHeight="1">
      <c r="A15" s="27">
        <v>5</v>
      </c>
      <c r="B15" s="519" t="s">
        <v>40</v>
      </c>
      <c r="C15" s="520"/>
      <c r="D15" s="281"/>
      <c r="E15" s="282" t="s">
        <v>268</v>
      </c>
      <c r="F15" s="271" t="s">
        <v>62</v>
      </c>
      <c r="G15" s="283" t="s">
        <v>61</v>
      </c>
      <c r="H15" s="281"/>
      <c r="I15" s="282" t="s">
        <v>268</v>
      </c>
      <c r="J15" s="271" t="s">
        <v>62</v>
      </c>
      <c r="K15" s="283" t="s">
        <v>61</v>
      </c>
      <c r="L15" s="281"/>
      <c r="M15" s="282" t="s">
        <v>268</v>
      </c>
      <c r="N15" s="271" t="s">
        <v>62</v>
      </c>
      <c r="O15" s="283" t="s">
        <v>61</v>
      </c>
      <c r="P15" s="282" t="s">
        <v>268</v>
      </c>
      <c r="Q15" s="271" t="s">
        <v>62</v>
      </c>
      <c r="R15" s="283" t="s">
        <v>78</v>
      </c>
      <c r="S15" s="273" t="s">
        <v>61</v>
      </c>
      <c r="T15" s="282" t="s">
        <v>268</v>
      </c>
      <c r="U15" s="271" t="s">
        <v>62</v>
      </c>
    </row>
    <row r="16" spans="1:22" ht="15.75" customHeight="1">
      <c r="A16" s="15" t="s">
        <v>168</v>
      </c>
      <c r="B16" s="477" t="s">
        <v>169</v>
      </c>
      <c r="C16" s="478"/>
      <c r="D16" s="29"/>
      <c r="E16" s="30">
        <v>6500</v>
      </c>
      <c r="F16" s="34"/>
      <c r="G16" s="31" t="s">
        <v>169</v>
      </c>
      <c r="H16" s="29"/>
      <c r="I16" s="30">
        <v>2300</v>
      </c>
      <c r="J16" s="34"/>
      <c r="K16" s="31" t="s">
        <v>169</v>
      </c>
      <c r="L16" s="29"/>
      <c r="M16" s="30">
        <v>800</v>
      </c>
      <c r="N16" s="34"/>
      <c r="O16" s="31" t="s">
        <v>169</v>
      </c>
      <c r="P16" s="30">
        <v>250</v>
      </c>
      <c r="Q16" s="34"/>
      <c r="R16" s="31" t="s">
        <v>45</v>
      </c>
      <c r="S16" s="32" t="s">
        <v>170</v>
      </c>
      <c r="T16" s="30">
        <v>200</v>
      </c>
      <c r="U16" s="34"/>
    </row>
    <row r="17" spans="1:21" ht="15.75" customHeight="1">
      <c r="A17" s="15" t="s">
        <v>171</v>
      </c>
      <c r="B17" s="477" t="s">
        <v>239</v>
      </c>
      <c r="C17" s="478"/>
      <c r="D17" s="29" t="s">
        <v>243</v>
      </c>
      <c r="E17" s="30">
        <v>1800</v>
      </c>
      <c r="F17" s="34"/>
      <c r="G17" s="35"/>
      <c r="H17" s="29"/>
      <c r="I17" s="49"/>
      <c r="J17" s="37"/>
      <c r="K17" s="35"/>
      <c r="L17" s="29"/>
      <c r="M17" s="49"/>
      <c r="N17" s="37"/>
      <c r="O17" s="35"/>
      <c r="P17" s="49"/>
      <c r="Q17" s="37"/>
      <c r="R17" s="35"/>
      <c r="S17" s="77"/>
      <c r="T17" s="49"/>
      <c r="U17" s="37"/>
    </row>
    <row r="18" spans="1:21" ht="16.5" customHeight="1">
      <c r="A18" s="274" t="s">
        <v>172</v>
      </c>
      <c r="B18" s="20">
        <f>E18+I18+M18+P18+T18</f>
        <v>11850</v>
      </c>
      <c r="C18" s="21" t="s">
        <v>90</v>
      </c>
      <c r="D18" s="22"/>
      <c r="E18" s="39">
        <f>SUM(E16:E17)</f>
        <v>8300</v>
      </c>
      <c r="F18" s="43">
        <f>SUM(F16:F17)</f>
        <v>0</v>
      </c>
      <c r="G18" s="266" t="s">
        <v>90</v>
      </c>
      <c r="H18" s="22"/>
      <c r="I18" s="39">
        <f>SUM(I16:I17)</f>
        <v>2300</v>
      </c>
      <c r="J18" s="43">
        <f>SUM(J16:J17)</f>
        <v>0</v>
      </c>
      <c r="K18" s="266" t="s">
        <v>90</v>
      </c>
      <c r="L18" s="22"/>
      <c r="M18" s="39">
        <f>SUM(M16:M17)</f>
        <v>800</v>
      </c>
      <c r="N18" s="43">
        <f>SUM(N16:N17)</f>
        <v>0</v>
      </c>
      <c r="O18" s="266" t="s">
        <v>90</v>
      </c>
      <c r="P18" s="39">
        <f>SUM(P16:P17)</f>
        <v>250</v>
      </c>
      <c r="Q18" s="43">
        <f>SUM(Q16:Q17)</f>
        <v>0</v>
      </c>
      <c r="R18" s="78"/>
      <c r="S18" s="45" t="s">
        <v>90</v>
      </c>
      <c r="T18" s="39">
        <f>SUM(T16:T17)</f>
        <v>200</v>
      </c>
      <c r="U18" s="43">
        <f>SUM(U16:U17)</f>
        <v>0</v>
      </c>
    </row>
    <row r="19" spans="1:21" ht="11.25" customHeight="1">
      <c r="A19" s="5"/>
      <c r="B19" s="5"/>
      <c r="C19" s="74"/>
      <c r="D19" s="55"/>
      <c r="E19" s="49"/>
      <c r="F19" s="49"/>
      <c r="G19" s="257"/>
      <c r="H19" s="55"/>
      <c r="I19" s="49"/>
      <c r="J19" s="49"/>
      <c r="K19" s="49"/>
      <c r="L19" s="55"/>
      <c r="M19" s="49"/>
      <c r="N19" s="49"/>
      <c r="O19" s="49"/>
      <c r="P19" s="49"/>
      <c r="Q19" s="49"/>
      <c r="R19" s="49"/>
      <c r="S19" s="280"/>
      <c r="T19" s="49"/>
      <c r="U19" s="49"/>
    </row>
    <row r="20" spans="1:21" ht="16.5" customHeight="1">
      <c r="A20" s="27">
        <v>9</v>
      </c>
      <c r="B20" s="79" t="s">
        <v>60</v>
      </c>
      <c r="C20" s="79" t="s">
        <v>173</v>
      </c>
      <c r="D20" s="80"/>
      <c r="E20" s="282" t="s">
        <v>268</v>
      </c>
      <c r="F20" s="271" t="s">
        <v>62</v>
      </c>
      <c r="G20" s="283" t="s">
        <v>61</v>
      </c>
      <c r="H20" s="80"/>
      <c r="I20" s="282" t="s">
        <v>268</v>
      </c>
      <c r="J20" s="271" t="s">
        <v>62</v>
      </c>
      <c r="K20" s="283" t="s">
        <v>61</v>
      </c>
      <c r="L20" s="80"/>
      <c r="M20" s="282" t="s">
        <v>268</v>
      </c>
      <c r="N20" s="271" t="s">
        <v>62</v>
      </c>
      <c r="O20" s="283" t="s">
        <v>61</v>
      </c>
      <c r="P20" s="282" t="s">
        <v>268</v>
      </c>
      <c r="Q20" s="271" t="s">
        <v>62</v>
      </c>
      <c r="R20" s="283" t="s">
        <v>78</v>
      </c>
      <c r="S20" s="273" t="s">
        <v>61</v>
      </c>
      <c r="T20" s="282" t="s">
        <v>268</v>
      </c>
      <c r="U20" s="271" t="s">
        <v>62</v>
      </c>
    </row>
    <row r="21" spans="1:21" ht="16.5" customHeight="1">
      <c r="A21" s="15" t="s">
        <v>91</v>
      </c>
      <c r="B21" s="253" t="s">
        <v>174</v>
      </c>
      <c r="C21" s="81" t="s">
        <v>175</v>
      </c>
      <c r="D21" s="256"/>
      <c r="E21" s="30">
        <v>1850</v>
      </c>
      <c r="F21" s="34"/>
      <c r="G21" s="31" t="s">
        <v>176</v>
      </c>
      <c r="H21" s="256"/>
      <c r="I21" s="30">
        <v>500</v>
      </c>
      <c r="J21" s="34"/>
      <c r="K21" s="31" t="s">
        <v>176</v>
      </c>
      <c r="L21" s="256"/>
      <c r="M21" s="30">
        <v>250</v>
      </c>
      <c r="N21" s="34"/>
      <c r="O21" s="31" t="s">
        <v>176</v>
      </c>
      <c r="P21" s="30">
        <v>150</v>
      </c>
      <c r="Q21" s="34"/>
      <c r="R21" s="31" t="s">
        <v>45</v>
      </c>
      <c r="S21" s="32" t="s">
        <v>295</v>
      </c>
      <c r="T21" s="30">
        <v>50</v>
      </c>
      <c r="U21" s="34"/>
    </row>
    <row r="22" spans="1:21" ht="16.5" customHeight="1">
      <c r="A22" s="15" t="s">
        <v>155</v>
      </c>
      <c r="B22" s="253" t="s">
        <v>177</v>
      </c>
      <c r="C22" s="81" t="s">
        <v>178</v>
      </c>
      <c r="D22" s="256"/>
      <c r="E22" s="30">
        <v>2600</v>
      </c>
      <c r="F22" s="34"/>
      <c r="G22" s="31" t="s">
        <v>179</v>
      </c>
      <c r="H22" s="256"/>
      <c r="I22" s="30">
        <v>500</v>
      </c>
      <c r="J22" s="34"/>
      <c r="K22" s="31" t="s">
        <v>179</v>
      </c>
      <c r="L22" s="256"/>
      <c r="M22" s="30">
        <v>300</v>
      </c>
      <c r="N22" s="34"/>
      <c r="O22" s="31" t="s">
        <v>179</v>
      </c>
      <c r="P22" s="30">
        <v>250</v>
      </c>
      <c r="Q22" s="34"/>
      <c r="R22" s="31" t="s">
        <v>45</v>
      </c>
      <c r="S22" s="32" t="s">
        <v>324</v>
      </c>
      <c r="T22" s="30">
        <v>100</v>
      </c>
      <c r="U22" s="34"/>
    </row>
    <row r="23" spans="1:21" ht="16.5" customHeight="1">
      <c r="A23" s="274" t="s">
        <v>157</v>
      </c>
      <c r="B23" s="20">
        <f>E23+I23+M23+P23+T23</f>
        <v>6550</v>
      </c>
      <c r="C23" s="21" t="s">
        <v>90</v>
      </c>
      <c r="D23" s="22"/>
      <c r="E23" s="39">
        <f>SUM(E21:E22)</f>
        <v>4450</v>
      </c>
      <c r="F23" s="43">
        <f>SUM(F21:F22)</f>
        <v>0</v>
      </c>
      <c r="G23" s="266" t="s">
        <v>90</v>
      </c>
      <c r="H23" s="22"/>
      <c r="I23" s="39">
        <f>SUM(I21:I22)</f>
        <v>1000</v>
      </c>
      <c r="J23" s="43">
        <f>SUM(J21:J22)</f>
        <v>0</v>
      </c>
      <c r="K23" s="266" t="s">
        <v>90</v>
      </c>
      <c r="L23" s="22"/>
      <c r="M23" s="39">
        <f>SUM(M21:M22)</f>
        <v>550</v>
      </c>
      <c r="N23" s="43">
        <f>SUM(N21:N22)</f>
        <v>0</v>
      </c>
      <c r="O23" s="266" t="s">
        <v>90</v>
      </c>
      <c r="P23" s="39">
        <f>SUM(P21:P22)</f>
        <v>400</v>
      </c>
      <c r="Q23" s="43">
        <f>SUM(Q21:Q22)</f>
        <v>0</v>
      </c>
      <c r="R23" s="78"/>
      <c r="S23" s="45" t="s">
        <v>90</v>
      </c>
      <c r="T23" s="39">
        <f>SUM(T21:T22)</f>
        <v>150</v>
      </c>
      <c r="U23" s="43">
        <f>SUM(U21:U22)</f>
        <v>0</v>
      </c>
    </row>
    <row r="24" spans="1:21" ht="11.25" customHeight="1">
      <c r="A24" s="5"/>
      <c r="B24" s="5"/>
      <c r="C24" s="5"/>
      <c r="D24" s="6"/>
      <c r="E24" s="284"/>
      <c r="F24" s="284"/>
      <c r="G24" s="268"/>
      <c r="H24" s="6"/>
      <c r="I24" s="284"/>
      <c r="J24" s="284"/>
      <c r="K24" s="284"/>
      <c r="L24" s="6"/>
      <c r="M24" s="284"/>
      <c r="N24" s="284"/>
      <c r="O24" s="284"/>
      <c r="P24" s="284"/>
      <c r="Q24" s="284"/>
      <c r="R24" s="284"/>
      <c r="S24" s="285"/>
      <c r="T24" s="284"/>
      <c r="U24" s="284"/>
    </row>
    <row r="25" spans="1:21" ht="15.75" customHeight="1">
      <c r="A25" s="27">
        <v>7</v>
      </c>
      <c r="B25" s="79" t="s">
        <v>60</v>
      </c>
      <c r="C25" s="79" t="s">
        <v>173</v>
      </c>
      <c r="D25" s="80"/>
      <c r="E25" s="282" t="s">
        <v>268</v>
      </c>
      <c r="F25" s="271" t="s">
        <v>62</v>
      </c>
      <c r="G25" s="283" t="s">
        <v>61</v>
      </c>
      <c r="H25" s="80"/>
      <c r="I25" s="282" t="s">
        <v>268</v>
      </c>
      <c r="J25" s="271" t="s">
        <v>62</v>
      </c>
      <c r="K25" s="283" t="s">
        <v>61</v>
      </c>
      <c r="L25" s="80"/>
      <c r="M25" s="282" t="s">
        <v>268</v>
      </c>
      <c r="N25" s="271" t="s">
        <v>62</v>
      </c>
      <c r="O25" s="325"/>
      <c r="P25" s="307"/>
      <c r="Q25" s="309"/>
      <c r="R25" s="283" t="s">
        <v>78</v>
      </c>
      <c r="S25" s="273" t="s">
        <v>61</v>
      </c>
      <c r="T25" s="282" t="s">
        <v>268</v>
      </c>
      <c r="U25" s="271" t="s">
        <v>62</v>
      </c>
    </row>
    <row r="26" spans="1:21" ht="15.75" customHeight="1">
      <c r="A26" s="15" t="s">
        <v>103</v>
      </c>
      <c r="B26" s="253" t="s">
        <v>180</v>
      </c>
      <c r="C26" s="81" t="s">
        <v>63</v>
      </c>
      <c r="D26" s="256" t="s">
        <v>238</v>
      </c>
      <c r="E26" s="30">
        <v>3250</v>
      </c>
      <c r="F26" s="82"/>
      <c r="G26" s="31" t="s">
        <v>63</v>
      </c>
      <c r="H26" s="256"/>
      <c r="I26" s="30">
        <v>900</v>
      </c>
      <c r="J26" s="82"/>
      <c r="K26" s="31" t="s">
        <v>63</v>
      </c>
      <c r="L26" s="256"/>
      <c r="M26" s="30">
        <v>450</v>
      </c>
      <c r="N26" s="34"/>
      <c r="O26" s="165"/>
      <c r="P26" s="49"/>
      <c r="Q26" s="298"/>
      <c r="R26" s="31" t="s">
        <v>45</v>
      </c>
      <c r="S26" s="32" t="s">
        <v>65</v>
      </c>
      <c r="T26" s="30">
        <v>100</v>
      </c>
      <c r="U26" s="34"/>
    </row>
    <row r="27" spans="1:21" ht="15.75" customHeight="1">
      <c r="A27" s="15" t="s">
        <v>155</v>
      </c>
      <c r="B27" s="286" t="s">
        <v>181</v>
      </c>
      <c r="C27" s="81" t="s">
        <v>240</v>
      </c>
      <c r="D27" s="256" t="s">
        <v>243</v>
      </c>
      <c r="E27" s="30">
        <v>1950</v>
      </c>
      <c r="F27" s="34"/>
      <c r="G27" s="31" t="s">
        <v>64</v>
      </c>
      <c r="H27" s="256"/>
      <c r="I27" s="30">
        <v>800</v>
      </c>
      <c r="J27" s="34"/>
      <c r="K27" s="31" t="s">
        <v>64</v>
      </c>
      <c r="L27" s="256"/>
      <c r="M27" s="30">
        <v>200</v>
      </c>
      <c r="N27" s="34"/>
      <c r="O27" s="38"/>
      <c r="P27" s="49"/>
      <c r="Q27" s="298"/>
      <c r="R27" s="35"/>
      <c r="S27" s="35"/>
      <c r="T27" s="49"/>
      <c r="U27" s="83"/>
    </row>
    <row r="28" spans="1:21" ht="17.25" customHeight="1">
      <c r="A28" s="15" t="s">
        <v>157</v>
      </c>
      <c r="B28" s="253" t="s">
        <v>182</v>
      </c>
      <c r="C28" s="81" t="s">
        <v>241</v>
      </c>
      <c r="D28" s="256" t="s">
        <v>243</v>
      </c>
      <c r="E28" s="30">
        <v>1800</v>
      </c>
      <c r="F28" s="163"/>
      <c r="G28" s="250"/>
      <c r="H28" s="256"/>
      <c r="I28" s="30"/>
      <c r="J28" s="34"/>
      <c r="K28" s="35"/>
      <c r="L28" s="16"/>
      <c r="M28" s="49"/>
      <c r="N28" s="83"/>
      <c r="O28" s="38"/>
      <c r="P28" s="49"/>
      <c r="Q28" s="372"/>
      <c r="R28" s="287"/>
      <c r="S28" s="35"/>
      <c r="T28" s="49"/>
      <c r="U28" s="83"/>
    </row>
    <row r="29" spans="1:21" ht="16.5" customHeight="1">
      <c r="A29" s="15" t="s">
        <v>94</v>
      </c>
      <c r="B29" s="253" t="s">
        <v>183</v>
      </c>
      <c r="C29" s="81" t="s">
        <v>242</v>
      </c>
      <c r="D29" s="277" t="s">
        <v>243</v>
      </c>
      <c r="E29" s="142">
        <v>1750</v>
      </c>
      <c r="F29" s="82"/>
      <c r="G29" s="84" t="s">
        <v>328</v>
      </c>
      <c r="H29" s="277"/>
      <c r="I29" s="142">
        <v>200</v>
      </c>
      <c r="J29" s="82"/>
      <c r="K29" s="35"/>
      <c r="L29" s="85"/>
      <c r="M29" s="49"/>
      <c r="N29" s="83"/>
      <c r="O29" s="38"/>
      <c r="P29" s="49"/>
      <c r="Q29" s="298"/>
      <c r="R29" s="49"/>
      <c r="S29" s="35"/>
      <c r="T29" s="49"/>
      <c r="U29" s="83"/>
    </row>
    <row r="30" spans="1:21" ht="16.5" customHeight="1">
      <c r="A30" s="265"/>
      <c r="B30" s="20">
        <f>E30+I30+M30+P30+T30</f>
        <v>11400</v>
      </c>
      <c r="C30" s="21" t="s">
        <v>90</v>
      </c>
      <c r="D30" s="22"/>
      <c r="E30" s="39">
        <f>SUM(E26:E29)</f>
        <v>8750</v>
      </c>
      <c r="F30" s="43">
        <f>SUM(F26:F29)</f>
        <v>0</v>
      </c>
      <c r="G30" s="266" t="s">
        <v>90</v>
      </c>
      <c r="H30" s="22"/>
      <c r="I30" s="39">
        <f>SUM(I26:I29)</f>
        <v>1900</v>
      </c>
      <c r="J30" s="43">
        <f>SUM(J26:J29)</f>
        <v>0</v>
      </c>
      <c r="K30" s="266" t="s">
        <v>90</v>
      </c>
      <c r="L30" s="22"/>
      <c r="M30" s="39">
        <f>SUM(M26:M29)</f>
        <v>650</v>
      </c>
      <c r="N30" s="43">
        <f>SUM(N26:N29)</f>
        <v>0</v>
      </c>
      <c r="O30" s="300"/>
      <c r="P30" s="109"/>
      <c r="Q30" s="301"/>
      <c r="R30" s="267"/>
      <c r="S30" s="45" t="s">
        <v>90</v>
      </c>
      <c r="T30" s="39">
        <f>SUM(T26:T29)</f>
        <v>100</v>
      </c>
      <c r="U30" s="43">
        <f>SUM(U26:U29)</f>
        <v>0</v>
      </c>
    </row>
    <row r="31" spans="1:21" ht="6.75" customHeight="1">
      <c r="A31" s="111"/>
      <c r="B31" s="111"/>
      <c r="C31" s="111"/>
      <c r="D31" s="288"/>
      <c r="E31" s="49"/>
      <c r="F31" s="49"/>
      <c r="G31" s="35"/>
      <c r="H31" s="288"/>
      <c r="I31" s="49"/>
      <c r="J31" s="49"/>
      <c r="K31" s="35"/>
      <c r="L31" s="288"/>
      <c r="M31" s="49"/>
      <c r="N31" s="49"/>
      <c r="O31" s="35"/>
      <c r="P31" s="49"/>
      <c r="Q31" s="49"/>
      <c r="R31" s="49"/>
      <c r="S31" s="35"/>
      <c r="T31" s="49"/>
      <c r="U31" s="289"/>
    </row>
    <row r="32" spans="1:21" ht="20" customHeight="1">
      <c r="A32" s="86" t="s">
        <v>354</v>
      </c>
      <c r="B32" s="86"/>
      <c r="C32" s="86"/>
      <c r="D32" s="180"/>
      <c r="E32" s="86"/>
      <c r="F32" s="86"/>
      <c r="G32" s="86"/>
      <c r="H32" s="180"/>
      <c r="I32" s="86"/>
      <c r="J32" s="86"/>
      <c r="K32" s="86"/>
      <c r="L32" s="180"/>
      <c r="M32" s="86"/>
      <c r="N32" s="86"/>
      <c r="O32" s="86"/>
    </row>
    <row r="33" spans="1:21" ht="20" customHeight="1">
      <c r="A33" s="86" t="s">
        <v>368</v>
      </c>
      <c r="B33" s="87"/>
      <c r="C33" s="51"/>
      <c r="D33" s="88"/>
      <c r="E33" s="51"/>
      <c r="F33" s="51"/>
      <c r="G33" s="51"/>
      <c r="H33" s="88"/>
      <c r="I33" s="51"/>
      <c r="J33" s="51"/>
      <c r="K33" s="51"/>
      <c r="L33" s="88"/>
    </row>
    <row r="34" spans="1:21" ht="20" customHeight="1">
      <c r="A34" s="74" t="s">
        <v>246</v>
      </c>
      <c r="B34" s="74"/>
      <c r="C34" s="89"/>
      <c r="E34" s="89"/>
      <c r="F34" s="89"/>
      <c r="G34" s="89"/>
      <c r="I34" s="89"/>
      <c r="J34" s="89"/>
      <c r="K34" s="89"/>
      <c r="M34" s="89"/>
      <c r="N34" s="89"/>
      <c r="O34" s="89"/>
    </row>
    <row r="35" spans="1:21" ht="20" customHeight="1">
      <c r="A35" s="26" t="s">
        <v>332</v>
      </c>
      <c r="B35" s="26"/>
      <c r="P35" s="14"/>
      <c r="Q35" s="56"/>
      <c r="R35" s="90"/>
      <c r="U35" s="54" t="str">
        <f>全県!W36</f>
        <v>　　　山新販売㈱　　山新折込センター</v>
      </c>
    </row>
    <row r="36" spans="1:21" ht="20" customHeight="1">
      <c r="A36" s="26" t="s">
        <v>369</v>
      </c>
      <c r="U36" s="57" t="str">
        <f>全県!W37</f>
        <v>　　　　　〒990-0039 山形市香澄町１－２０－８</v>
      </c>
    </row>
    <row r="37" spans="1:21" ht="19.5" customHeight="1">
      <c r="A37" s="26" t="s">
        <v>288</v>
      </c>
      <c r="Q37" s="56"/>
      <c r="R37" s="90"/>
      <c r="U37" s="57" t="str">
        <f>全県!W38</f>
        <v>　　　　　 ℡ 023（616）3650  fax 023（616）3651</v>
      </c>
    </row>
    <row r="38" spans="1:21" ht="20.25" customHeight="1">
      <c r="A38" s="26"/>
      <c r="U38" s="91"/>
    </row>
    <row r="39" spans="1:21" ht="21" customHeight="1">
      <c r="Q39" s="59"/>
    </row>
    <row r="40" spans="1:21" ht="21" customHeight="1"/>
  </sheetData>
  <sheetProtection sheet="1" selectLockedCells="1"/>
  <protectedRanges>
    <protectedRange sqref="A5:J5" name="範囲　山形・上山_1"/>
  </protectedRanges>
  <mergeCells count="30">
    <mergeCell ref="B2:K2"/>
    <mergeCell ref="S2:U2"/>
    <mergeCell ref="M5:Q5"/>
    <mergeCell ref="M6:Q6"/>
    <mergeCell ref="R3:T3"/>
    <mergeCell ref="K4:N4"/>
    <mergeCell ref="S4:T4"/>
    <mergeCell ref="A3:F3"/>
    <mergeCell ref="K3:N3"/>
    <mergeCell ref="G3:J3"/>
    <mergeCell ref="O3:Q3"/>
    <mergeCell ref="B9:C9"/>
    <mergeCell ref="B10:C10"/>
    <mergeCell ref="B11:C11"/>
    <mergeCell ref="B16:C16"/>
    <mergeCell ref="B17:C17"/>
    <mergeCell ref="B12:C12"/>
    <mergeCell ref="B15:C15"/>
    <mergeCell ref="R8:U8"/>
    <mergeCell ref="A4:F4"/>
    <mergeCell ref="G4:J4"/>
    <mergeCell ref="C5:J5"/>
    <mergeCell ref="O8:Q8"/>
    <mergeCell ref="B8:F8"/>
    <mergeCell ref="G8:J8"/>
    <mergeCell ref="K8:N8"/>
    <mergeCell ref="R5:R6"/>
    <mergeCell ref="S5:T6"/>
    <mergeCell ref="O4:Q4"/>
    <mergeCell ref="A6:J6"/>
  </mergeCells>
  <phoneticPr fontId="2"/>
  <dataValidations count="1">
    <dataValidation type="list" allowBlank="1" showInputMessage="1" sqref="U6" xr:uid="{00000000-0002-0000-0200-000000000000}">
      <formula1>"掲載する,掲載しない"</formula1>
    </dataValidation>
  </dataValidations>
  <pageMargins left="0.46" right="0.16" top="0.51" bottom="0.13" header="0.51200000000000001" footer="7.0000000000000007E-2"/>
  <pageSetup paperSize="9" scale="86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6"/>
  <sheetViews>
    <sheetView view="pageBreakPreview" zoomScale="110" zoomScaleNormal="75" zoomScaleSheetLayoutView="110" workbookViewId="0">
      <selection activeCell="A8" sqref="A8"/>
    </sheetView>
  </sheetViews>
  <sheetFormatPr baseColWidth="10" defaultColWidth="9" defaultRowHeight="14"/>
  <cols>
    <col min="1" max="1" width="5" style="2" customWidth="1"/>
    <col min="2" max="2" width="6.83203125" style="2" customWidth="1"/>
    <col min="3" max="3" width="8.1640625" style="2" customWidth="1"/>
    <col min="4" max="4" width="1.6640625" style="3" customWidth="1"/>
    <col min="5" max="5" width="7.1640625" style="2" customWidth="1"/>
    <col min="6" max="6" width="9" style="2"/>
    <col min="7" max="7" width="9.33203125" style="2" customWidth="1"/>
    <col min="8" max="8" width="1.6640625" style="3" customWidth="1"/>
    <col min="9" max="9" width="7.1640625" style="2" customWidth="1"/>
    <col min="10" max="11" width="9" style="2"/>
    <col min="12" max="12" width="1.6640625" style="3" customWidth="1"/>
    <col min="13" max="13" width="7.1640625" style="2" customWidth="1"/>
    <col min="14" max="15" width="9" style="2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.1640625" style="2" customWidth="1"/>
    <col min="21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115"/>
      <c r="M2" s="61"/>
      <c r="N2" s="63" t="s">
        <v>149</v>
      </c>
      <c r="O2" s="61"/>
      <c r="P2" s="61"/>
      <c r="Q2" s="61"/>
      <c r="R2" s="61"/>
      <c r="S2" s="521">
        <f>IF(OR(全県!T1="",全県!T1=0),"",全県!T1)</f>
        <v>46174</v>
      </c>
      <c r="T2" s="521"/>
      <c r="U2" s="521"/>
      <c r="V2" s="4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2"/>
      <c r="K3" s="451" t="s">
        <v>67</v>
      </c>
      <c r="L3" s="452"/>
      <c r="M3" s="452"/>
      <c r="N3" s="453"/>
      <c r="O3" s="451" t="s">
        <v>68</v>
      </c>
      <c r="P3" s="452"/>
      <c r="Q3" s="527"/>
      <c r="R3" s="451" t="s">
        <v>69</v>
      </c>
      <c r="S3" s="452"/>
      <c r="T3" s="453"/>
      <c r="U3" s="116" t="s">
        <v>31</v>
      </c>
      <c r="V3" s="4"/>
    </row>
    <row r="4" spans="1:22" ht="27" customHeight="1">
      <c r="A4" s="506" t="str">
        <f>IF(OR(全県!A3="",全県!A3=0),"",全県!A3)</f>
        <v/>
      </c>
      <c r="B4" s="507"/>
      <c r="C4" s="507"/>
      <c r="D4" s="507"/>
      <c r="E4" s="507"/>
      <c r="F4" s="508"/>
      <c r="G4" s="509" t="str">
        <f>IF(OR(全県!F3="",全県!F3=0),"",全県!F3)</f>
        <v/>
      </c>
      <c r="H4" s="507"/>
      <c r="I4" s="507"/>
      <c r="J4" s="507"/>
      <c r="K4" s="509" t="str">
        <f>IF(OR(全県!J3="",全県!J3=0),"",全県!J3)</f>
        <v/>
      </c>
      <c r="L4" s="507"/>
      <c r="M4" s="507"/>
      <c r="N4" s="508"/>
      <c r="O4" s="516" t="str">
        <f>IF(OR(全県!N3="",全県!N3=0),"",全県!N3)</f>
        <v/>
      </c>
      <c r="P4" s="517"/>
      <c r="Q4" s="540"/>
      <c r="R4" s="117" t="s">
        <v>71</v>
      </c>
      <c r="S4" s="528">
        <f>全県!R3</f>
        <v>0</v>
      </c>
      <c r="T4" s="529"/>
      <c r="U4" s="213" t="str">
        <f>IF(OR(全県!U3="",全県!U3=0),"",全県!U3)</f>
        <v/>
      </c>
      <c r="V4" s="4"/>
    </row>
    <row r="5" spans="1:22" ht="19" customHeight="1">
      <c r="A5" s="65" t="s">
        <v>336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41"/>
      <c r="R5" s="511" t="s">
        <v>72</v>
      </c>
      <c r="S5" s="512">
        <f>+F13+J13+N13+Q13+U13+F19+J19+N19+Q19+U19+F24+J24+U24+F29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  ",全県!B5)&amp;"        "&amp;全県!E5&amp;" "&amp;IF(OR(全県!F5="",全県!F50),"                                                   ",全県!F5)</f>
        <v xml:space="preserve">TEL  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33"/>
      <c r="R6" s="500"/>
      <c r="S6" s="514"/>
      <c r="T6" s="515"/>
      <c r="U6" s="215" t="str">
        <f>IF(OR(全県!U5="",全県!U5=0),"",全県!U5)</f>
        <v/>
      </c>
      <c r="V6" s="216"/>
    </row>
    <row r="7" spans="1:22" ht="12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90" t="s">
        <v>32</v>
      </c>
      <c r="B8" s="448" t="s">
        <v>216</v>
      </c>
      <c r="C8" s="449"/>
      <c r="D8" s="449"/>
      <c r="E8" s="449"/>
      <c r="F8" s="456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30" t="s">
        <v>76</v>
      </c>
      <c r="P8" s="530"/>
      <c r="Q8" s="474"/>
      <c r="R8" s="531" t="s">
        <v>77</v>
      </c>
      <c r="S8" s="504"/>
      <c r="T8" s="504"/>
      <c r="U8" s="505"/>
    </row>
    <row r="9" spans="1:22" ht="15.75" customHeight="1">
      <c r="A9" s="291">
        <v>3</v>
      </c>
      <c r="B9" s="503" t="s">
        <v>40</v>
      </c>
      <c r="C9" s="503"/>
      <c r="D9" s="254"/>
      <c r="E9" s="292" t="s">
        <v>268</v>
      </c>
      <c r="F9" s="7" t="s">
        <v>62</v>
      </c>
      <c r="G9" s="8" t="s">
        <v>61</v>
      </c>
      <c r="H9" s="293"/>
      <c r="I9" s="292" t="s">
        <v>268</v>
      </c>
      <c r="J9" s="7" t="s">
        <v>62</v>
      </c>
      <c r="K9" s="8" t="s">
        <v>61</v>
      </c>
      <c r="L9" s="293"/>
      <c r="M9" s="292" t="s">
        <v>268</v>
      </c>
      <c r="N9" s="7" t="s">
        <v>62</v>
      </c>
      <c r="O9" s="294"/>
      <c r="P9" s="295"/>
      <c r="Q9" s="294"/>
      <c r="R9" s="96" t="s">
        <v>78</v>
      </c>
      <c r="S9" s="253" t="s">
        <v>61</v>
      </c>
      <c r="T9" s="292" t="s">
        <v>268</v>
      </c>
      <c r="U9" s="7" t="s">
        <v>62</v>
      </c>
    </row>
    <row r="10" spans="1:22" ht="16.5" customHeight="1">
      <c r="A10" s="296" t="s">
        <v>91</v>
      </c>
      <c r="B10" s="535" t="s">
        <v>150</v>
      </c>
      <c r="C10" s="535"/>
      <c r="D10" s="256" t="s">
        <v>238</v>
      </c>
      <c r="E10" s="30">
        <v>2150</v>
      </c>
      <c r="F10" s="34"/>
      <c r="G10" s="31" t="s">
        <v>150</v>
      </c>
      <c r="H10" s="100"/>
      <c r="I10" s="30">
        <v>700</v>
      </c>
      <c r="J10" s="34"/>
      <c r="K10" s="276"/>
      <c r="L10" s="100"/>
      <c r="M10" s="297"/>
      <c r="N10" s="34"/>
      <c r="O10" s="77"/>
      <c r="P10" s="49"/>
      <c r="Q10" s="289"/>
      <c r="R10" s="99" t="s">
        <v>45</v>
      </c>
      <c r="S10" s="32" t="s">
        <v>151</v>
      </c>
      <c r="T10" s="30">
        <v>100</v>
      </c>
      <c r="U10" s="34"/>
    </row>
    <row r="11" spans="1:22" ht="16.5" customHeight="1">
      <c r="A11" s="296" t="s">
        <v>152</v>
      </c>
      <c r="B11" s="535" t="s">
        <v>280</v>
      </c>
      <c r="C11" s="535"/>
      <c r="D11" s="256" t="s">
        <v>238</v>
      </c>
      <c r="E11" s="30">
        <v>2000</v>
      </c>
      <c r="F11" s="34"/>
      <c r="G11" s="31" t="s">
        <v>153</v>
      </c>
      <c r="H11" s="100"/>
      <c r="I11" s="30">
        <v>1050</v>
      </c>
      <c r="J11" s="34"/>
      <c r="K11" s="31" t="s">
        <v>153</v>
      </c>
      <c r="L11" s="100"/>
      <c r="M11" s="30">
        <v>1100</v>
      </c>
      <c r="N11" s="34"/>
      <c r="O11" s="77"/>
      <c r="P11" s="49"/>
      <c r="Q11" s="289"/>
      <c r="R11" s="99" t="s">
        <v>45</v>
      </c>
      <c r="S11" s="32" t="s">
        <v>154</v>
      </c>
      <c r="T11" s="30">
        <v>150</v>
      </c>
      <c r="U11" s="34"/>
    </row>
    <row r="12" spans="1:22" ht="16.5" customHeight="1">
      <c r="A12" s="296" t="s">
        <v>88</v>
      </c>
      <c r="B12" s="535" t="s">
        <v>100</v>
      </c>
      <c r="C12" s="535"/>
      <c r="D12" s="256" t="s">
        <v>238</v>
      </c>
      <c r="E12" s="30">
        <v>3500</v>
      </c>
      <c r="F12" s="34"/>
      <c r="G12" s="35"/>
      <c r="H12" s="101"/>
      <c r="I12" s="49"/>
      <c r="J12" s="83"/>
      <c r="K12" s="35"/>
      <c r="L12" s="101"/>
      <c r="M12" s="49"/>
      <c r="N12" s="83"/>
      <c r="O12" s="165"/>
      <c r="P12" s="49"/>
      <c r="Q12" s="298"/>
      <c r="R12" s="38"/>
      <c r="S12" s="35"/>
      <c r="T12" s="49"/>
      <c r="U12" s="83"/>
    </row>
    <row r="13" spans="1:22" ht="15.75" customHeight="1">
      <c r="A13" s="265"/>
      <c r="B13" s="20">
        <f>E13+I13+M13+P13+T13</f>
        <v>10750</v>
      </c>
      <c r="C13" s="21" t="s">
        <v>90</v>
      </c>
      <c r="D13" s="22"/>
      <c r="E13" s="39">
        <f>SUM(E10:E12)</f>
        <v>7650</v>
      </c>
      <c r="F13" s="43">
        <f>SUM(F10:F12)</f>
        <v>0</v>
      </c>
      <c r="G13" s="266" t="s">
        <v>90</v>
      </c>
      <c r="H13" s="299"/>
      <c r="I13" s="39">
        <f>SUM(I10:I12)</f>
        <v>1750</v>
      </c>
      <c r="J13" s="43">
        <f>SUM(J10:J12)</f>
        <v>0</v>
      </c>
      <c r="K13" s="266" t="s">
        <v>90</v>
      </c>
      <c r="L13" s="299"/>
      <c r="M13" s="39">
        <f>SUM(M10:M12)</f>
        <v>1100</v>
      </c>
      <c r="N13" s="43">
        <f>SUM(N10:N12)</f>
        <v>0</v>
      </c>
      <c r="O13" s="300"/>
      <c r="P13" s="109"/>
      <c r="Q13" s="301">
        <f>SUM(Q10:Q12)</f>
        <v>0</v>
      </c>
      <c r="R13" s="44"/>
      <c r="S13" s="45" t="s">
        <v>90</v>
      </c>
      <c r="T13" s="39">
        <f>SUM(T10:T12)</f>
        <v>250</v>
      </c>
      <c r="U13" s="43">
        <f>SUM(U10:U12)</f>
        <v>0</v>
      </c>
    </row>
    <row r="14" spans="1:22" ht="12.75" customHeight="1">
      <c r="A14" s="49"/>
      <c r="B14" s="49"/>
      <c r="C14" s="111"/>
      <c r="D14" s="288"/>
      <c r="E14" s="49"/>
      <c r="F14" s="49"/>
      <c r="G14" s="111"/>
      <c r="H14" s="288"/>
      <c r="I14" s="49"/>
      <c r="J14" s="49"/>
      <c r="K14" s="111"/>
      <c r="L14" s="288"/>
      <c r="M14" s="49"/>
      <c r="N14" s="49"/>
      <c r="O14" s="111"/>
      <c r="P14" s="49"/>
      <c r="Q14" s="111"/>
      <c r="R14" s="49"/>
      <c r="S14" s="111"/>
      <c r="T14" s="49"/>
      <c r="U14" s="49"/>
    </row>
    <row r="15" spans="1:22" ht="6" hidden="1" customHeight="1" thickBot="1">
      <c r="A15" s="302"/>
      <c r="B15" s="49"/>
      <c r="C15" s="86"/>
      <c r="D15" s="180"/>
      <c r="E15" s="49"/>
      <c r="F15" s="49"/>
      <c r="G15" s="49"/>
      <c r="H15" s="50"/>
      <c r="I15" s="49"/>
      <c r="J15" s="49"/>
      <c r="K15" s="49"/>
      <c r="L15" s="50"/>
      <c r="M15" s="49"/>
      <c r="N15" s="49"/>
      <c r="O15" s="49"/>
      <c r="P15" s="49"/>
      <c r="Q15" s="111"/>
      <c r="R15" s="49"/>
      <c r="S15" s="49"/>
      <c r="T15" s="49"/>
      <c r="U15" s="49"/>
    </row>
    <row r="16" spans="1:22" ht="15.75" customHeight="1">
      <c r="A16" s="290">
        <v>4</v>
      </c>
      <c r="B16" s="534" t="s">
        <v>40</v>
      </c>
      <c r="C16" s="534"/>
      <c r="D16" s="303"/>
      <c r="E16" s="282" t="s">
        <v>268</v>
      </c>
      <c r="F16" s="271" t="s">
        <v>62</v>
      </c>
      <c r="G16" s="272" t="s">
        <v>61</v>
      </c>
      <c r="H16" s="304"/>
      <c r="I16" s="282" t="s">
        <v>268</v>
      </c>
      <c r="J16" s="271" t="s">
        <v>62</v>
      </c>
      <c r="K16" s="283" t="s">
        <v>61</v>
      </c>
      <c r="L16" s="304"/>
      <c r="M16" s="282" t="s">
        <v>268</v>
      </c>
      <c r="N16" s="271" t="s">
        <v>62</v>
      </c>
      <c r="O16" s="283" t="s">
        <v>61</v>
      </c>
      <c r="P16" s="282" t="s">
        <v>268</v>
      </c>
      <c r="Q16" s="271" t="s">
        <v>62</v>
      </c>
      <c r="R16" s="283" t="s">
        <v>78</v>
      </c>
      <c r="S16" s="273" t="s">
        <v>61</v>
      </c>
      <c r="T16" s="282" t="s">
        <v>268</v>
      </c>
      <c r="U16" s="271" t="s">
        <v>62</v>
      </c>
    </row>
    <row r="17" spans="1:21" ht="15.75" customHeight="1">
      <c r="A17" s="296" t="s">
        <v>155</v>
      </c>
      <c r="B17" s="535" t="s">
        <v>156</v>
      </c>
      <c r="C17" s="535"/>
      <c r="D17" s="98"/>
      <c r="E17" s="30">
        <v>2900</v>
      </c>
      <c r="F17" s="34"/>
      <c r="G17" s="99" t="s">
        <v>156</v>
      </c>
      <c r="H17" s="100"/>
      <c r="I17" s="30">
        <v>650</v>
      </c>
      <c r="J17" s="34"/>
      <c r="K17" s="31" t="s">
        <v>338</v>
      </c>
      <c r="L17" s="100"/>
      <c r="M17" s="30">
        <v>600</v>
      </c>
      <c r="N17" s="34"/>
      <c r="O17" s="31" t="s">
        <v>156</v>
      </c>
      <c r="P17" s="30">
        <v>100</v>
      </c>
      <c r="Q17" s="34"/>
      <c r="R17" s="31" t="s">
        <v>45</v>
      </c>
      <c r="S17" s="32" t="s">
        <v>338</v>
      </c>
      <c r="T17" s="30">
        <v>50</v>
      </c>
      <c r="U17" s="34"/>
    </row>
    <row r="18" spans="1:21" ht="15.75" customHeight="1">
      <c r="A18" s="296" t="s">
        <v>157</v>
      </c>
      <c r="B18" s="535" t="s">
        <v>267</v>
      </c>
      <c r="C18" s="535"/>
      <c r="D18" s="98"/>
      <c r="E18" s="30">
        <v>3000</v>
      </c>
      <c r="F18" s="34"/>
      <c r="G18" s="38"/>
      <c r="H18" s="101"/>
      <c r="I18" s="49"/>
      <c r="J18" s="83"/>
      <c r="K18" s="355" t="s">
        <v>339</v>
      </c>
      <c r="L18" s="101"/>
      <c r="M18" s="49">
        <v>300</v>
      </c>
      <c r="N18" s="83"/>
      <c r="O18" s="102" t="s">
        <v>267</v>
      </c>
      <c r="P18" s="49">
        <v>50</v>
      </c>
      <c r="Q18" s="83"/>
      <c r="R18" s="35"/>
      <c r="S18" s="355" t="s">
        <v>339</v>
      </c>
      <c r="T18" s="49">
        <v>50</v>
      </c>
      <c r="U18" s="83"/>
    </row>
    <row r="19" spans="1:21" ht="16.5" customHeight="1">
      <c r="A19" s="305" t="s">
        <v>88</v>
      </c>
      <c r="B19" s="20">
        <f>E19+I19+M19+P19+T19</f>
        <v>7700</v>
      </c>
      <c r="C19" s="21" t="s">
        <v>90</v>
      </c>
      <c r="D19" s="22"/>
      <c r="E19" s="39">
        <f>SUM(E17:E18)</f>
        <v>5900</v>
      </c>
      <c r="F19" s="43">
        <f>SUM(F17:F18)</f>
        <v>0</v>
      </c>
      <c r="G19" s="266" t="s">
        <v>90</v>
      </c>
      <c r="H19" s="299"/>
      <c r="I19" s="39">
        <f>SUM(I17:I18)</f>
        <v>650</v>
      </c>
      <c r="J19" s="43">
        <f>SUM(J17:J18)</f>
        <v>0</v>
      </c>
      <c r="K19" s="266" t="s">
        <v>90</v>
      </c>
      <c r="L19" s="299"/>
      <c r="M19" s="39">
        <f>SUM(M17:M18)</f>
        <v>900</v>
      </c>
      <c r="N19" s="43">
        <f>SUM(N17:N18)</f>
        <v>0</v>
      </c>
      <c r="O19" s="266" t="s">
        <v>90</v>
      </c>
      <c r="P19" s="39">
        <f>SUM(P17:P18)</f>
        <v>150</v>
      </c>
      <c r="Q19" s="43">
        <f>SUM(Q17:Q18)</f>
        <v>0</v>
      </c>
      <c r="R19" s="78"/>
      <c r="S19" s="45" t="s">
        <v>90</v>
      </c>
      <c r="T19" s="39">
        <f>SUM(T17:T18)</f>
        <v>100</v>
      </c>
      <c r="U19" s="43">
        <f>SUM(U17:U18)</f>
        <v>0</v>
      </c>
    </row>
    <row r="20" spans="1:21" ht="12" customHeight="1">
      <c r="A20" s="49"/>
      <c r="B20" s="49"/>
      <c r="C20" s="86"/>
      <c r="D20" s="180"/>
      <c r="E20" s="49"/>
      <c r="F20" s="49"/>
      <c r="G20" s="49"/>
      <c r="H20" s="50"/>
      <c r="I20" s="49"/>
      <c r="J20" s="49"/>
      <c r="K20" s="49"/>
      <c r="L20" s="50"/>
      <c r="M20" s="49"/>
      <c r="N20" s="49"/>
      <c r="O20" s="49"/>
      <c r="P20" s="49"/>
      <c r="Q20" s="49"/>
      <c r="R20" s="49"/>
      <c r="S20" s="49"/>
      <c r="T20" s="49"/>
      <c r="U20" s="49"/>
    </row>
    <row r="21" spans="1:21" ht="16.5" customHeight="1">
      <c r="A21" s="306" t="s">
        <v>27</v>
      </c>
      <c r="B21" s="534" t="s">
        <v>40</v>
      </c>
      <c r="C21" s="534"/>
      <c r="D21" s="303"/>
      <c r="E21" s="282" t="s">
        <v>268</v>
      </c>
      <c r="F21" s="271" t="s">
        <v>62</v>
      </c>
      <c r="G21" s="272" t="s">
        <v>61</v>
      </c>
      <c r="H21" s="304"/>
      <c r="I21" s="282" t="s">
        <v>268</v>
      </c>
      <c r="J21" s="271" t="s">
        <v>62</v>
      </c>
      <c r="K21" s="307"/>
      <c r="L21" s="308"/>
      <c r="M21" s="307"/>
      <c r="N21" s="307"/>
      <c r="O21" s="307"/>
      <c r="P21" s="307"/>
      <c r="Q21" s="309"/>
      <c r="R21" s="283" t="s">
        <v>78</v>
      </c>
      <c r="S21" s="273" t="s">
        <v>61</v>
      </c>
      <c r="T21" s="282" t="s">
        <v>268</v>
      </c>
      <c r="U21" s="271" t="s">
        <v>62</v>
      </c>
    </row>
    <row r="22" spans="1:21" ht="16.5" customHeight="1">
      <c r="A22" s="296" t="s">
        <v>158</v>
      </c>
      <c r="B22" s="535" t="s">
        <v>66</v>
      </c>
      <c r="C22" s="535"/>
      <c r="D22" s="98"/>
      <c r="E22" s="30">
        <v>3700</v>
      </c>
      <c r="F22" s="34"/>
      <c r="G22" s="99" t="s">
        <v>66</v>
      </c>
      <c r="H22" s="100" t="s">
        <v>243</v>
      </c>
      <c r="I22" s="33">
        <v>550</v>
      </c>
      <c r="J22" s="34"/>
      <c r="K22" s="104"/>
      <c r="L22" s="101"/>
      <c r="M22" s="49"/>
      <c r="N22" s="49"/>
      <c r="O22" s="104"/>
      <c r="P22" s="49"/>
      <c r="Q22" s="36"/>
      <c r="R22" s="31" t="s">
        <v>45</v>
      </c>
      <c r="S22" s="32" t="s">
        <v>210</v>
      </c>
      <c r="T22" s="30">
        <v>50</v>
      </c>
      <c r="U22" s="34"/>
    </row>
    <row r="23" spans="1:21" ht="16.5" customHeight="1">
      <c r="A23" s="296" t="s">
        <v>159</v>
      </c>
      <c r="B23" s="536"/>
      <c r="C23" s="537"/>
      <c r="D23" s="100"/>
      <c r="E23" s="105"/>
      <c r="F23" s="34"/>
      <c r="G23" s="38"/>
      <c r="H23" s="101"/>
      <c r="I23" s="36"/>
      <c r="J23" s="83"/>
      <c r="K23" s="35"/>
      <c r="L23" s="101"/>
      <c r="M23" s="49"/>
      <c r="N23" s="49"/>
      <c r="O23" s="35"/>
      <c r="P23" s="49"/>
      <c r="Q23" s="36"/>
      <c r="R23" s="106"/>
      <c r="S23" s="49"/>
      <c r="T23" s="49"/>
      <c r="U23" s="83"/>
    </row>
    <row r="24" spans="1:21" ht="16.5" customHeight="1">
      <c r="A24" s="305" t="s">
        <v>139</v>
      </c>
      <c r="B24" s="20">
        <f>E24+I24+M24+P24+T24</f>
        <v>4300</v>
      </c>
      <c r="C24" s="21" t="s">
        <v>90</v>
      </c>
      <c r="D24" s="22"/>
      <c r="E24" s="39">
        <f>SUM(E22:E23)</f>
        <v>3700</v>
      </c>
      <c r="F24" s="43">
        <f>SUM(F22:F23)</f>
        <v>0</v>
      </c>
      <c r="G24" s="266" t="s">
        <v>90</v>
      </c>
      <c r="H24" s="299"/>
      <c r="I24" s="42">
        <f>SUM(I22:I23)</f>
        <v>550</v>
      </c>
      <c r="J24" s="43">
        <f>SUM(J22:J23)</f>
        <v>0</v>
      </c>
      <c r="K24" s="107"/>
      <c r="L24" s="108"/>
      <c r="M24" s="109"/>
      <c r="N24" s="109"/>
      <c r="O24" s="107"/>
      <c r="P24" s="109"/>
      <c r="Q24" s="110"/>
      <c r="R24" s="78"/>
      <c r="S24" s="45" t="s">
        <v>90</v>
      </c>
      <c r="T24" s="39">
        <f>SUM(T22:T23)</f>
        <v>50</v>
      </c>
      <c r="U24" s="43">
        <f>SUM(U22:U23)</f>
        <v>0</v>
      </c>
    </row>
    <row r="25" spans="1:21" ht="14.25" customHeight="1">
      <c r="A25" s="284"/>
      <c r="B25" s="284"/>
      <c r="C25" s="284"/>
      <c r="D25" s="310"/>
      <c r="E25" s="284"/>
      <c r="F25" s="284"/>
      <c r="G25" s="284"/>
      <c r="H25" s="310"/>
      <c r="I25" s="284"/>
      <c r="J25" s="284"/>
      <c r="K25" s="284"/>
      <c r="L25" s="310"/>
      <c r="M25" s="284"/>
      <c r="N25" s="284"/>
      <c r="O25" s="284"/>
      <c r="P25" s="284"/>
      <c r="Q25" s="284"/>
      <c r="R25" s="284"/>
      <c r="S25" s="284"/>
      <c r="T25" s="284"/>
      <c r="U25" s="284"/>
    </row>
    <row r="26" spans="1:21" ht="15.75" customHeight="1">
      <c r="A26" s="290">
        <v>8</v>
      </c>
      <c r="B26" s="273" t="s">
        <v>60</v>
      </c>
      <c r="C26" s="273" t="s">
        <v>61</v>
      </c>
      <c r="D26" s="303"/>
      <c r="E26" s="311" t="s">
        <v>268</v>
      </c>
      <c r="F26" s="312" t="s">
        <v>62</v>
      </c>
      <c r="G26" s="49"/>
      <c r="H26" s="50"/>
      <c r="I26" s="49"/>
      <c r="J26" s="49"/>
      <c r="K26" s="49"/>
      <c r="L26" s="50"/>
      <c r="M26" s="49"/>
      <c r="N26" s="49"/>
      <c r="O26" s="49"/>
      <c r="P26" s="49"/>
      <c r="Q26" s="49"/>
      <c r="R26" s="49"/>
      <c r="S26" s="49"/>
      <c r="T26" s="49"/>
      <c r="U26" s="49"/>
    </row>
    <row r="27" spans="1:21" ht="15.75" customHeight="1">
      <c r="A27" s="296" t="s">
        <v>160</v>
      </c>
      <c r="B27" s="538" t="s">
        <v>161</v>
      </c>
      <c r="C27" s="32" t="s">
        <v>247</v>
      </c>
      <c r="D27" s="98" t="s">
        <v>243</v>
      </c>
      <c r="E27" s="30">
        <v>1200</v>
      </c>
      <c r="F27" s="34"/>
      <c r="G27" s="49"/>
      <c r="H27" s="50"/>
      <c r="I27" s="49"/>
      <c r="J27" s="49"/>
      <c r="K27" s="49"/>
      <c r="L27" s="50"/>
      <c r="M27" s="49"/>
      <c r="N27" s="49"/>
      <c r="O27" s="49"/>
      <c r="P27" s="49"/>
      <c r="Q27" s="49"/>
      <c r="R27" s="49"/>
      <c r="S27" s="49"/>
      <c r="T27" s="49"/>
      <c r="U27" s="49"/>
    </row>
    <row r="28" spans="1:21" ht="15.75" customHeight="1">
      <c r="A28" s="296" t="s">
        <v>155</v>
      </c>
      <c r="B28" s="539"/>
      <c r="C28" s="32" t="s">
        <v>248</v>
      </c>
      <c r="D28" s="98" t="s">
        <v>243</v>
      </c>
      <c r="E28" s="30">
        <v>500</v>
      </c>
      <c r="F28" s="34"/>
      <c r="G28" s="49"/>
      <c r="H28" s="50"/>
      <c r="I28" s="49"/>
      <c r="J28" s="49"/>
      <c r="K28" s="49"/>
      <c r="L28" s="50"/>
      <c r="M28" s="49"/>
      <c r="N28" s="49"/>
      <c r="O28" s="49"/>
      <c r="P28" s="49"/>
      <c r="Q28" s="111"/>
      <c r="R28" s="313"/>
      <c r="S28" s="313"/>
      <c r="T28" s="313"/>
      <c r="U28" s="313"/>
    </row>
    <row r="29" spans="1:21" ht="16.5" customHeight="1">
      <c r="A29" s="305" t="s">
        <v>157</v>
      </c>
      <c r="B29" s="20">
        <f>E29+I29+M29+P29+T29</f>
        <v>1700</v>
      </c>
      <c r="C29" s="21" t="s">
        <v>90</v>
      </c>
      <c r="D29" s="22"/>
      <c r="E29" s="39">
        <f>SUM(E27:E28)</f>
        <v>1700</v>
      </c>
      <c r="F29" s="43">
        <f>SUM(F27:F28)</f>
        <v>0</v>
      </c>
      <c r="G29" s="49"/>
      <c r="H29" s="50"/>
      <c r="I29" s="49"/>
      <c r="J29" s="49"/>
      <c r="K29" s="49"/>
      <c r="L29" s="50"/>
      <c r="M29" s="49"/>
      <c r="N29" s="49"/>
      <c r="O29" s="49"/>
      <c r="P29" s="49"/>
      <c r="Q29" s="313"/>
      <c r="R29" s="313"/>
      <c r="S29" s="313"/>
      <c r="T29" s="313"/>
      <c r="U29" s="313"/>
    </row>
    <row r="30" spans="1:21" ht="17.25" customHeight="1">
      <c r="A30" s="112"/>
      <c r="B30" s="112"/>
      <c r="C30" s="89"/>
      <c r="Q30" s="501"/>
      <c r="R30" s="502"/>
      <c r="S30" s="501"/>
      <c r="T30" s="501"/>
      <c r="U30" s="501"/>
    </row>
    <row r="31" spans="1:21" ht="20" customHeight="1">
      <c r="A31" s="51" t="s">
        <v>246</v>
      </c>
      <c r="C31" s="113"/>
      <c r="Q31" s="53"/>
      <c r="R31" s="35"/>
      <c r="S31" s="35"/>
      <c r="T31" s="49"/>
      <c r="U31" s="54" t="str">
        <f>全県!W36</f>
        <v>　　　山新販売㈱　　山新折込センター</v>
      </c>
    </row>
    <row r="32" spans="1:21" ht="20" customHeight="1">
      <c r="A32" s="89" t="s">
        <v>213</v>
      </c>
      <c r="B32" s="51"/>
      <c r="C32" s="51"/>
      <c r="D32" s="88"/>
      <c r="E32" s="51"/>
      <c r="F32" s="51"/>
      <c r="G32" s="51"/>
      <c r="H32" s="88"/>
      <c r="I32" s="51"/>
      <c r="J32" s="51"/>
      <c r="K32" s="51"/>
      <c r="L32" s="88"/>
      <c r="M32" s="51"/>
      <c r="N32" s="51"/>
      <c r="O32" s="51"/>
      <c r="P32" s="51"/>
      <c r="Q32" s="56"/>
      <c r="R32" s="51"/>
      <c r="U32" s="57" t="str">
        <f>全県!W37</f>
        <v>　　　　　〒990-0039 山形市香澄町１－２０－８</v>
      </c>
    </row>
    <row r="33" spans="17:21" ht="20" customHeight="1">
      <c r="U33" s="57" t="str">
        <f>全県!W38</f>
        <v>　　　　　 ℡ 023（616）3650  fax 023（616）3651</v>
      </c>
    </row>
    <row r="34" spans="17:21" ht="20" customHeight="1">
      <c r="U34" s="114"/>
    </row>
    <row r="35" spans="17:21" ht="20" customHeight="1"/>
    <row r="36" spans="17:21">
      <c r="Q36" s="59"/>
    </row>
  </sheetData>
  <sheetProtection sheet="1" selectLockedCells="1"/>
  <protectedRanges>
    <protectedRange sqref="A5:J5" name="範囲　山形・上山"/>
  </protectedRanges>
  <mergeCells count="36">
    <mergeCell ref="A6:J6"/>
    <mergeCell ref="A4:F4"/>
    <mergeCell ref="G4:J4"/>
    <mergeCell ref="K4:N4"/>
    <mergeCell ref="O4:Q4"/>
    <mergeCell ref="C5:J5"/>
    <mergeCell ref="M5:Q5"/>
    <mergeCell ref="G8:J8"/>
    <mergeCell ref="K8:N8"/>
    <mergeCell ref="Q30:R30"/>
    <mergeCell ref="S30:U30"/>
    <mergeCell ref="B16:C16"/>
    <mergeCell ref="B17:C17"/>
    <mergeCell ref="B23:C23"/>
    <mergeCell ref="B27:B28"/>
    <mergeCell ref="B22:C22"/>
    <mergeCell ref="B18:C18"/>
    <mergeCell ref="B21:C21"/>
    <mergeCell ref="B12:C12"/>
    <mergeCell ref="B8:F8"/>
    <mergeCell ref="B9:C9"/>
    <mergeCell ref="B10:C10"/>
    <mergeCell ref="B11:C11"/>
    <mergeCell ref="S4:T4"/>
    <mergeCell ref="R5:R6"/>
    <mergeCell ref="S5:T6"/>
    <mergeCell ref="O8:Q8"/>
    <mergeCell ref="R8:U8"/>
    <mergeCell ref="M6:Q6"/>
    <mergeCell ref="B2:K2"/>
    <mergeCell ref="R3:T3"/>
    <mergeCell ref="G3:J3"/>
    <mergeCell ref="A3:F3"/>
    <mergeCell ref="K3:N3"/>
    <mergeCell ref="O3:Q3"/>
    <mergeCell ref="S2:U2"/>
  </mergeCells>
  <phoneticPr fontId="2"/>
  <dataValidations count="1">
    <dataValidation type="list" allowBlank="1" showInputMessage="1" sqref="U6" xr:uid="{00000000-0002-0000-0300-000000000000}">
      <formula1>"掲載する,掲載しない"</formula1>
    </dataValidation>
  </dataValidations>
  <pageMargins left="0.5" right="0.16" top="0.6" bottom="0.25" header="0.51200000000000001" footer="0.15"/>
  <pageSetup paperSize="9" scale="84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3"/>
  <sheetViews>
    <sheetView view="pageBreakPreview" zoomScale="110" zoomScaleNormal="75" zoomScaleSheetLayoutView="110" workbookViewId="0">
      <selection activeCell="V37" sqref="V37"/>
    </sheetView>
  </sheetViews>
  <sheetFormatPr baseColWidth="10" defaultColWidth="9" defaultRowHeight="14"/>
  <cols>
    <col min="1" max="1" width="5" style="2" customWidth="1"/>
    <col min="2" max="2" width="6.1640625" style="2" customWidth="1"/>
    <col min="3" max="3" width="7.5" style="2" customWidth="1"/>
    <col min="4" max="4" width="1.6640625" style="3" customWidth="1"/>
    <col min="5" max="5" width="7.1640625" style="2" customWidth="1"/>
    <col min="6" max="7" width="9" style="2"/>
    <col min="8" max="8" width="1.6640625" style="3" customWidth="1"/>
    <col min="9" max="9" width="7.1640625" style="2" customWidth="1"/>
    <col min="10" max="11" width="9" style="2"/>
    <col min="12" max="12" width="1.6640625" style="3" customWidth="1"/>
    <col min="13" max="13" width="7.1640625" style="2" customWidth="1"/>
    <col min="14" max="15" width="9" style="2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.1640625" style="2" customWidth="1"/>
    <col min="21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115"/>
      <c r="M2" s="61"/>
      <c r="N2" s="63" t="s">
        <v>133</v>
      </c>
      <c r="O2" s="61"/>
      <c r="P2" s="61"/>
      <c r="Q2" s="61"/>
      <c r="R2" s="61"/>
      <c r="S2" s="521">
        <f>IF(OR(全県!T1="",全県!T1=0),"",全県!T1)</f>
        <v>46174</v>
      </c>
      <c r="T2" s="521"/>
      <c r="U2" s="521"/>
      <c r="V2" s="4"/>
    </row>
    <row r="3" spans="1:22" ht="13.5" customHeight="1">
      <c r="A3" s="558" t="s">
        <v>185</v>
      </c>
      <c r="B3" s="542"/>
      <c r="C3" s="542"/>
      <c r="D3" s="542"/>
      <c r="E3" s="542"/>
      <c r="F3" s="542"/>
      <c r="G3" s="542" t="s">
        <v>275</v>
      </c>
      <c r="H3" s="542"/>
      <c r="I3" s="542"/>
      <c r="J3" s="542"/>
      <c r="K3" s="542" t="s">
        <v>67</v>
      </c>
      <c r="L3" s="542"/>
      <c r="M3" s="542"/>
      <c r="N3" s="542"/>
      <c r="O3" s="542" t="s">
        <v>68</v>
      </c>
      <c r="P3" s="542"/>
      <c r="Q3" s="543"/>
      <c r="R3" s="542" t="s">
        <v>69</v>
      </c>
      <c r="S3" s="542"/>
      <c r="T3" s="542"/>
      <c r="U3" s="116" t="s">
        <v>31</v>
      </c>
      <c r="V3" s="4"/>
    </row>
    <row r="4" spans="1:22" ht="27" customHeight="1">
      <c r="A4" s="544" t="str">
        <f>IF(OR(全県!A3="",全県!A3=0),"",全県!A3)</f>
        <v/>
      </c>
      <c r="B4" s="545"/>
      <c r="C4" s="545"/>
      <c r="D4" s="545"/>
      <c r="E4" s="545"/>
      <c r="F4" s="545"/>
      <c r="G4" s="545" t="str">
        <f>IF(OR(全県!F3="",全県!F3=0),"",全県!F3)</f>
        <v/>
      </c>
      <c r="H4" s="545"/>
      <c r="I4" s="545"/>
      <c r="J4" s="545"/>
      <c r="K4" s="545" t="str">
        <f>IF(OR(全県!J3="",全県!J3=0),"",全県!J3)</f>
        <v/>
      </c>
      <c r="L4" s="545"/>
      <c r="M4" s="545"/>
      <c r="N4" s="545"/>
      <c r="O4" s="546" t="str">
        <f>IF(OR(全県!N3="",全県!N3=0),"",全県!N3)</f>
        <v/>
      </c>
      <c r="P4" s="546"/>
      <c r="Q4" s="547"/>
      <c r="R4" s="117" t="s">
        <v>71</v>
      </c>
      <c r="S4" s="528">
        <f>全県!R3</f>
        <v>0</v>
      </c>
      <c r="T4" s="529"/>
      <c r="U4" s="213" t="str">
        <f>IF(OR(全県!U3="",全県!U3=0),"",全県!U3)</f>
        <v/>
      </c>
      <c r="V4" s="4"/>
    </row>
    <row r="5" spans="1:22" ht="19" customHeight="1">
      <c r="A5" s="65" t="s">
        <v>336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41"/>
      <c r="R5" s="511" t="s">
        <v>72</v>
      </c>
      <c r="S5" s="512">
        <f>+F16+J16+N16+Q16+U16+F21+J21+N21+Q21+U21+F30+J30+N30+U30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  ",全県!F5)</f>
        <v xml:space="preserve">TEL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33"/>
      <c r="R6" s="500"/>
      <c r="S6" s="514"/>
      <c r="T6" s="515"/>
      <c r="U6" s="215" t="str">
        <f>IF(OR(全県!U5="",全県!U5=0),"",全県!U5)</f>
        <v/>
      </c>
      <c r="V6" s="4"/>
    </row>
    <row r="7" spans="1:22" ht="12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7" t="s">
        <v>35</v>
      </c>
      <c r="B8" s="504" t="s">
        <v>41</v>
      </c>
      <c r="C8" s="504"/>
      <c r="D8" s="504"/>
      <c r="E8" s="504"/>
      <c r="F8" s="510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04" t="s">
        <v>76</v>
      </c>
      <c r="P8" s="504"/>
      <c r="Q8" s="510"/>
      <c r="R8" s="504" t="s">
        <v>77</v>
      </c>
      <c r="S8" s="504"/>
      <c r="T8" s="504"/>
      <c r="U8" s="505"/>
    </row>
    <row r="9" spans="1:22" ht="15.75" customHeight="1">
      <c r="A9" s="71">
        <v>1</v>
      </c>
      <c r="B9" s="548" t="s">
        <v>40</v>
      </c>
      <c r="C9" s="548"/>
      <c r="D9" s="315"/>
      <c r="E9" s="292" t="s">
        <v>268</v>
      </c>
      <c r="F9" s="271" t="s">
        <v>62</v>
      </c>
      <c r="G9" s="316" t="s">
        <v>61</v>
      </c>
      <c r="H9" s="315"/>
      <c r="I9" s="292" t="s">
        <v>268</v>
      </c>
      <c r="J9" s="271" t="s">
        <v>62</v>
      </c>
      <c r="K9" s="316" t="s">
        <v>61</v>
      </c>
      <c r="L9" s="315"/>
      <c r="M9" s="292" t="s">
        <v>268</v>
      </c>
      <c r="N9" s="271" t="s">
        <v>62</v>
      </c>
      <c r="O9" s="316" t="s">
        <v>61</v>
      </c>
      <c r="P9" s="292" t="s">
        <v>268</v>
      </c>
      <c r="Q9" s="271" t="s">
        <v>62</v>
      </c>
      <c r="R9" s="316" t="s">
        <v>78</v>
      </c>
      <c r="S9" s="314" t="s">
        <v>61</v>
      </c>
      <c r="T9" s="292" t="s">
        <v>268</v>
      </c>
      <c r="U9" s="271" t="s">
        <v>62</v>
      </c>
    </row>
    <row r="10" spans="1:22" ht="16.5" customHeight="1">
      <c r="A10" s="15" t="s">
        <v>28</v>
      </c>
      <c r="B10" s="535" t="s">
        <v>134</v>
      </c>
      <c r="C10" s="535"/>
      <c r="D10" s="98"/>
      <c r="E10" s="30">
        <v>3250</v>
      </c>
      <c r="F10" s="34"/>
      <c r="G10" s="31" t="s">
        <v>135</v>
      </c>
      <c r="H10" s="98"/>
      <c r="I10" s="30">
        <v>4600</v>
      </c>
      <c r="J10" s="34"/>
      <c r="K10" s="31" t="s">
        <v>136</v>
      </c>
      <c r="L10" s="98" t="s">
        <v>238</v>
      </c>
      <c r="M10" s="30">
        <v>1550</v>
      </c>
      <c r="N10" s="34"/>
      <c r="O10" s="31" t="s">
        <v>134</v>
      </c>
      <c r="P10" s="30">
        <v>600</v>
      </c>
      <c r="Q10" s="34"/>
      <c r="R10" s="31" t="s">
        <v>45</v>
      </c>
      <c r="S10" s="317" t="s">
        <v>274</v>
      </c>
      <c r="T10" s="30">
        <v>250</v>
      </c>
      <c r="U10" s="34"/>
    </row>
    <row r="11" spans="1:22" ht="16.5" customHeight="1">
      <c r="A11" s="15" t="s">
        <v>137</v>
      </c>
      <c r="B11" s="535" t="s">
        <v>140</v>
      </c>
      <c r="C11" s="535"/>
      <c r="D11" s="98"/>
      <c r="E11" s="30">
        <v>3650</v>
      </c>
      <c r="F11" s="34"/>
      <c r="G11" s="35"/>
      <c r="H11" s="318"/>
      <c r="I11" s="49"/>
      <c r="J11" s="177"/>
      <c r="K11" s="31" t="s">
        <v>138</v>
      </c>
      <c r="L11" s="98" t="s">
        <v>238</v>
      </c>
      <c r="M11" s="30">
        <v>1900</v>
      </c>
      <c r="N11" s="34"/>
      <c r="O11" s="99" t="s">
        <v>140</v>
      </c>
      <c r="P11" s="105">
        <v>250</v>
      </c>
      <c r="Q11" s="83"/>
      <c r="R11" s="31" t="s">
        <v>45</v>
      </c>
      <c r="S11" s="32" t="s">
        <v>272</v>
      </c>
      <c r="T11" s="105">
        <v>150</v>
      </c>
      <c r="U11" s="34"/>
    </row>
    <row r="12" spans="1:22" ht="16.5" customHeight="1">
      <c r="A12" s="15" t="s">
        <v>139</v>
      </c>
      <c r="B12" s="535" t="s">
        <v>142</v>
      </c>
      <c r="C12" s="535"/>
      <c r="D12" s="98"/>
      <c r="E12" s="30">
        <v>3500</v>
      </c>
      <c r="F12" s="34"/>
      <c r="G12" s="35"/>
      <c r="H12" s="101"/>
      <c r="I12" s="49"/>
      <c r="J12" s="177"/>
      <c r="K12" s="31" t="s">
        <v>141</v>
      </c>
      <c r="L12" s="98"/>
      <c r="M12" s="30">
        <v>100</v>
      </c>
      <c r="N12" s="34"/>
      <c r="O12" s="99" t="s">
        <v>142</v>
      </c>
      <c r="P12" s="105">
        <v>300</v>
      </c>
      <c r="Q12" s="34"/>
      <c r="R12" s="31" t="s">
        <v>45</v>
      </c>
      <c r="S12" s="32" t="s">
        <v>273</v>
      </c>
      <c r="T12" s="105">
        <v>150</v>
      </c>
      <c r="U12" s="34"/>
    </row>
    <row r="13" spans="1:22" ht="16.5" customHeight="1">
      <c r="A13" s="15" t="s">
        <v>88</v>
      </c>
      <c r="B13" s="549"/>
      <c r="C13" s="550"/>
      <c r="D13" s="318"/>
      <c r="E13" s="262"/>
      <c r="F13" s="82"/>
      <c r="G13" s="35"/>
      <c r="H13" s="101"/>
      <c r="I13" s="49"/>
      <c r="J13" s="177"/>
      <c r="K13" s="35"/>
      <c r="L13" s="318"/>
      <c r="M13" s="49"/>
      <c r="N13" s="83"/>
      <c r="O13" s="183"/>
      <c r="P13" s="262"/>
      <c r="Q13" s="82"/>
      <c r="R13" s="183"/>
      <c r="S13" s="184"/>
      <c r="T13" s="185"/>
      <c r="U13" s="82"/>
    </row>
    <row r="14" spans="1:22" ht="15.75" customHeight="1">
      <c r="A14" s="9"/>
      <c r="B14" s="551"/>
      <c r="C14" s="552"/>
      <c r="D14" s="101"/>
      <c r="E14" s="36"/>
      <c r="F14" s="83"/>
      <c r="G14" s="35"/>
      <c r="H14" s="101"/>
      <c r="I14" s="49"/>
      <c r="J14" s="177"/>
      <c r="K14" s="35"/>
      <c r="L14" s="101"/>
      <c r="M14" s="49"/>
      <c r="N14" s="83"/>
      <c r="O14" s="165"/>
      <c r="P14" s="36"/>
      <c r="Q14" s="83"/>
      <c r="R14" s="165"/>
      <c r="S14" s="77"/>
      <c r="T14" s="49"/>
      <c r="U14" s="83"/>
    </row>
    <row r="15" spans="1:22" ht="15.75" customHeight="1">
      <c r="A15" s="9"/>
      <c r="B15" s="553"/>
      <c r="C15" s="554"/>
      <c r="D15" s="319"/>
      <c r="E15" s="127"/>
      <c r="F15" s="163"/>
      <c r="G15" s="35"/>
      <c r="H15" s="319"/>
      <c r="I15" s="49"/>
      <c r="J15" s="177"/>
      <c r="K15" s="35"/>
      <c r="L15" s="319"/>
      <c r="M15" s="49"/>
      <c r="N15" s="83"/>
      <c r="O15" s="320"/>
      <c r="P15" s="127"/>
      <c r="Q15" s="163"/>
      <c r="R15" s="321"/>
      <c r="S15" s="322"/>
      <c r="T15" s="190"/>
      <c r="U15" s="163"/>
    </row>
    <row r="16" spans="1:22" ht="15.75" customHeight="1">
      <c r="A16" s="265"/>
      <c r="B16" s="20">
        <f>E16+I16+M16+P16+T16</f>
        <v>20250</v>
      </c>
      <c r="C16" s="21" t="s">
        <v>90</v>
      </c>
      <c r="D16" s="22"/>
      <c r="E16" s="39">
        <f>SUM(E10:E15)</f>
        <v>10400</v>
      </c>
      <c r="F16" s="43">
        <f>SUM(F10:F15)</f>
        <v>0</v>
      </c>
      <c r="G16" s="266" t="s">
        <v>90</v>
      </c>
      <c r="H16" s="22"/>
      <c r="I16" s="39">
        <f>SUM(I10:I15)</f>
        <v>4600</v>
      </c>
      <c r="J16" s="43">
        <f>SUM(J10:J15)</f>
        <v>0</v>
      </c>
      <c r="K16" s="266" t="s">
        <v>90</v>
      </c>
      <c r="L16" s="22"/>
      <c r="M16" s="39">
        <f>SUM(M10:M15)</f>
        <v>3550</v>
      </c>
      <c r="N16" s="43">
        <f>SUM(N10:N15)</f>
        <v>0</v>
      </c>
      <c r="O16" s="266" t="s">
        <v>90</v>
      </c>
      <c r="P16" s="39">
        <f>SUM(P10:P15)</f>
        <v>1150</v>
      </c>
      <c r="Q16" s="43">
        <f>SUM(Q10:Q15)</f>
        <v>0</v>
      </c>
      <c r="R16" s="267"/>
      <c r="S16" s="45" t="s">
        <v>90</v>
      </c>
      <c r="T16" s="39">
        <f>SUM(T10:T15)</f>
        <v>550</v>
      </c>
      <c r="U16" s="43">
        <f>SUM(U10:U15)</f>
        <v>0</v>
      </c>
    </row>
    <row r="17" spans="1:21" ht="14.25" customHeight="1">
      <c r="A17" s="49"/>
      <c r="B17" s="49"/>
      <c r="C17" s="74"/>
      <c r="D17" s="55"/>
      <c r="E17" s="49"/>
      <c r="F17" s="5"/>
      <c r="G17" s="5"/>
      <c r="H17" s="55"/>
      <c r="I17" s="49"/>
      <c r="J17" s="5"/>
      <c r="K17" s="5"/>
      <c r="L17" s="55"/>
      <c r="M17" s="49"/>
      <c r="N17" s="5"/>
      <c r="O17" s="5"/>
      <c r="P17" s="49"/>
      <c r="Q17" s="5"/>
      <c r="R17" s="5"/>
      <c r="S17" s="5"/>
      <c r="T17" s="49"/>
      <c r="U17" s="5"/>
    </row>
    <row r="18" spans="1:21" ht="15.75" customHeight="1">
      <c r="A18" s="290">
        <v>2</v>
      </c>
      <c r="B18" s="534" t="s">
        <v>40</v>
      </c>
      <c r="C18" s="534"/>
      <c r="D18" s="303"/>
      <c r="E18" s="282" t="s">
        <v>268</v>
      </c>
      <c r="F18" s="323" t="s">
        <v>62</v>
      </c>
      <c r="G18" s="283" t="s">
        <v>61</v>
      </c>
      <c r="H18" s="303"/>
      <c r="I18" s="282" t="s">
        <v>268</v>
      </c>
      <c r="J18" s="323" t="s">
        <v>62</v>
      </c>
      <c r="K18" s="283" t="s">
        <v>61</v>
      </c>
      <c r="L18" s="303"/>
      <c r="M18" s="282" t="s">
        <v>268</v>
      </c>
      <c r="N18" s="323" t="s">
        <v>62</v>
      </c>
      <c r="O18" s="283" t="s">
        <v>61</v>
      </c>
      <c r="P18" s="282" t="s">
        <v>268</v>
      </c>
      <c r="Q18" s="323" t="s">
        <v>62</v>
      </c>
      <c r="R18" s="283" t="s">
        <v>78</v>
      </c>
      <c r="S18" s="273" t="s">
        <v>61</v>
      </c>
      <c r="T18" s="282" t="s">
        <v>268</v>
      </c>
      <c r="U18" s="271" t="s">
        <v>62</v>
      </c>
    </row>
    <row r="19" spans="1:21" ht="15.75" customHeight="1">
      <c r="A19" s="296" t="s">
        <v>143</v>
      </c>
      <c r="B19" s="535" t="s">
        <v>144</v>
      </c>
      <c r="C19" s="535"/>
      <c r="D19" s="98"/>
      <c r="E19" s="30">
        <v>3000</v>
      </c>
      <c r="F19" s="34"/>
      <c r="G19" s="31" t="s">
        <v>144</v>
      </c>
      <c r="H19" s="98"/>
      <c r="I19" s="30">
        <v>600</v>
      </c>
      <c r="J19" s="34"/>
      <c r="K19" s="31" t="s">
        <v>229</v>
      </c>
      <c r="L19" s="98"/>
      <c r="M19" s="30">
        <v>650</v>
      </c>
      <c r="N19" s="34"/>
      <c r="O19" s="31" t="s">
        <v>144</v>
      </c>
      <c r="P19" s="30">
        <v>150</v>
      </c>
      <c r="Q19" s="34"/>
      <c r="R19" s="31" t="s">
        <v>45</v>
      </c>
      <c r="S19" s="32" t="s">
        <v>221</v>
      </c>
      <c r="T19" s="30">
        <v>100</v>
      </c>
      <c r="U19" s="34"/>
    </row>
    <row r="20" spans="1:21" ht="15.75" customHeight="1">
      <c r="A20" s="296" t="s">
        <v>145</v>
      </c>
      <c r="B20" s="535" t="s">
        <v>146</v>
      </c>
      <c r="C20" s="535"/>
      <c r="D20" s="98"/>
      <c r="E20" s="30">
        <v>2200</v>
      </c>
      <c r="F20" s="34"/>
      <c r="G20" s="31" t="s">
        <v>229</v>
      </c>
      <c r="H20" s="98"/>
      <c r="I20" s="30">
        <v>1150</v>
      </c>
      <c r="J20" s="34"/>
      <c r="K20" s="31" t="s">
        <v>230</v>
      </c>
      <c r="L20" s="98" t="s">
        <v>238</v>
      </c>
      <c r="M20" s="30">
        <v>500</v>
      </c>
      <c r="N20" s="34"/>
      <c r="O20" s="31" t="s">
        <v>146</v>
      </c>
      <c r="P20" s="30">
        <v>500</v>
      </c>
      <c r="Q20" s="34"/>
      <c r="R20" s="31" t="s">
        <v>45</v>
      </c>
      <c r="S20" s="32" t="s">
        <v>281</v>
      </c>
      <c r="T20" s="30">
        <v>50</v>
      </c>
      <c r="U20" s="34"/>
    </row>
    <row r="21" spans="1:21" ht="16.5" customHeight="1">
      <c r="A21" s="305" t="s">
        <v>88</v>
      </c>
      <c r="B21" s="20">
        <f>E21+I21+M21+P21+T21</f>
        <v>8900</v>
      </c>
      <c r="C21" s="21" t="s">
        <v>90</v>
      </c>
      <c r="D21" s="22"/>
      <c r="E21" s="39">
        <f>SUM(E19:E20)</f>
        <v>5200</v>
      </c>
      <c r="F21" s="43">
        <f>SUM(F19:F20)</f>
        <v>0</v>
      </c>
      <c r="G21" s="266" t="s">
        <v>90</v>
      </c>
      <c r="H21" s="22"/>
      <c r="I21" s="39">
        <f>SUM(I19:I20)</f>
        <v>1750</v>
      </c>
      <c r="J21" s="43">
        <f>SUM(J19:J20)</f>
        <v>0</v>
      </c>
      <c r="K21" s="266" t="s">
        <v>90</v>
      </c>
      <c r="L21" s="22"/>
      <c r="M21" s="39">
        <f>SUM(M19:M20)</f>
        <v>1150</v>
      </c>
      <c r="N21" s="43">
        <f>SUM(N19:N20)</f>
        <v>0</v>
      </c>
      <c r="O21" s="266" t="s">
        <v>90</v>
      </c>
      <c r="P21" s="39">
        <f>SUM(P19:P20)</f>
        <v>650</v>
      </c>
      <c r="Q21" s="43">
        <f>SUM(Q19:Q20)</f>
        <v>0</v>
      </c>
      <c r="R21" s="78"/>
      <c r="S21" s="45" t="s">
        <v>90</v>
      </c>
      <c r="T21" s="39">
        <f>SUM(T19:T20)</f>
        <v>150</v>
      </c>
      <c r="U21" s="43">
        <f>SUM(U19:U20)</f>
        <v>0</v>
      </c>
    </row>
    <row r="22" spans="1:21" ht="14.25" customHeight="1">
      <c r="A22" s="49"/>
      <c r="B22" s="49"/>
      <c r="C22" s="74"/>
      <c r="D22" s="55"/>
      <c r="E22" s="49"/>
      <c r="F22" s="5"/>
      <c r="G22" s="5"/>
      <c r="H22" s="55"/>
      <c r="I22" s="49"/>
      <c r="J22" s="5"/>
      <c r="K22" s="5"/>
      <c r="L22" s="55"/>
      <c r="M22" s="49"/>
      <c r="N22" s="5"/>
      <c r="O22" s="5"/>
      <c r="P22" s="5"/>
      <c r="Q22" s="5"/>
      <c r="R22" s="5"/>
      <c r="S22" s="5"/>
      <c r="T22" s="5"/>
      <c r="U22" s="5"/>
    </row>
    <row r="23" spans="1:21" ht="16.5" customHeight="1">
      <c r="A23" s="290">
        <v>4</v>
      </c>
      <c r="B23" s="324" t="s">
        <v>60</v>
      </c>
      <c r="C23" s="129" t="s">
        <v>61</v>
      </c>
      <c r="D23" s="80"/>
      <c r="E23" s="282" t="s">
        <v>268</v>
      </c>
      <c r="F23" s="7" t="s">
        <v>62</v>
      </c>
      <c r="G23" s="130" t="s">
        <v>61</v>
      </c>
      <c r="H23" s="80"/>
      <c r="I23" s="282" t="s">
        <v>268</v>
      </c>
      <c r="J23" s="7" t="s">
        <v>62</v>
      </c>
      <c r="K23" s="131" t="s">
        <v>61</v>
      </c>
      <c r="L23" s="80"/>
      <c r="M23" s="282" t="s">
        <v>268</v>
      </c>
      <c r="N23" s="132" t="s">
        <v>62</v>
      </c>
      <c r="O23" s="325"/>
      <c r="P23" s="307"/>
      <c r="Q23" s="309"/>
      <c r="R23" s="283" t="s">
        <v>78</v>
      </c>
      <c r="S23" s="273" t="s">
        <v>61</v>
      </c>
      <c r="T23" s="282" t="s">
        <v>268</v>
      </c>
      <c r="U23" s="271" t="s">
        <v>62</v>
      </c>
    </row>
    <row r="24" spans="1:21" ht="16.5" customHeight="1">
      <c r="A24" s="296" t="s">
        <v>91</v>
      </c>
      <c r="B24" s="538" t="s">
        <v>147</v>
      </c>
      <c r="C24" s="81" t="s">
        <v>42</v>
      </c>
      <c r="D24" s="256"/>
      <c r="E24" s="30">
        <v>1900</v>
      </c>
      <c r="F24" s="34"/>
      <c r="G24" s="31" t="s">
        <v>42</v>
      </c>
      <c r="H24" s="256" t="s">
        <v>238</v>
      </c>
      <c r="I24" s="30">
        <v>700</v>
      </c>
      <c r="J24" s="34"/>
      <c r="K24" s="99" t="s">
        <v>42</v>
      </c>
      <c r="L24" s="256"/>
      <c r="M24" s="33">
        <v>850</v>
      </c>
      <c r="N24" s="134"/>
      <c r="O24" s="9"/>
      <c r="P24" s="5"/>
      <c r="Q24" s="135"/>
      <c r="R24" s="35"/>
      <c r="S24" s="77"/>
      <c r="T24" s="36"/>
      <c r="U24" s="37" t="s">
        <v>34</v>
      </c>
    </row>
    <row r="25" spans="1:21" ht="16.5" customHeight="1">
      <c r="A25" s="296" t="s">
        <v>129</v>
      </c>
      <c r="B25" s="555"/>
      <c r="C25" s="81" t="s">
        <v>43</v>
      </c>
      <c r="D25" s="256" t="s">
        <v>238</v>
      </c>
      <c r="E25" s="30">
        <v>1650</v>
      </c>
      <c r="F25" s="34"/>
      <c r="G25" s="31" t="s">
        <v>43</v>
      </c>
      <c r="H25" s="256" t="s">
        <v>238</v>
      </c>
      <c r="I25" s="30">
        <v>500</v>
      </c>
      <c r="J25" s="34"/>
      <c r="K25" s="99" t="s">
        <v>43</v>
      </c>
      <c r="L25" s="256" t="s">
        <v>238</v>
      </c>
      <c r="M25" s="33">
        <v>300</v>
      </c>
      <c r="N25" s="134"/>
      <c r="O25" s="9"/>
      <c r="P25" s="5"/>
      <c r="Q25" s="135"/>
      <c r="R25" s="31" t="s">
        <v>45</v>
      </c>
      <c r="S25" s="32" t="s">
        <v>211</v>
      </c>
      <c r="T25" s="33">
        <v>100</v>
      </c>
      <c r="U25" s="34"/>
    </row>
    <row r="26" spans="1:21" ht="17.25" customHeight="1">
      <c r="A26" s="296" t="s">
        <v>131</v>
      </c>
      <c r="B26" s="539"/>
      <c r="C26" s="81" t="s">
        <v>249</v>
      </c>
      <c r="D26" s="256" t="s">
        <v>243</v>
      </c>
      <c r="E26" s="30">
        <v>850</v>
      </c>
      <c r="F26" s="34"/>
      <c r="G26" s="77"/>
      <c r="H26" s="29"/>
      <c r="I26" s="49"/>
      <c r="J26" s="83"/>
      <c r="K26" s="136"/>
      <c r="L26" s="29"/>
      <c r="M26" s="36"/>
      <c r="N26" s="137"/>
      <c r="O26" s="9"/>
      <c r="P26" s="5"/>
      <c r="Q26" s="135"/>
      <c r="R26" s="77"/>
      <c r="S26" s="77"/>
      <c r="T26" s="36"/>
      <c r="U26" s="83"/>
    </row>
    <row r="27" spans="1:21" ht="17.25" hidden="1" customHeight="1" thickBot="1">
      <c r="A27" s="296" t="s">
        <v>131</v>
      </c>
      <c r="B27" s="326"/>
      <c r="C27" s="81"/>
      <c r="D27" s="256"/>
      <c r="E27" s="30"/>
      <c r="F27" s="34"/>
      <c r="G27" s="77"/>
      <c r="H27" s="256"/>
      <c r="I27" s="49"/>
      <c r="J27" s="83"/>
      <c r="K27" s="136"/>
      <c r="L27" s="256"/>
      <c r="M27" s="36"/>
      <c r="N27" s="137"/>
      <c r="O27" s="9"/>
      <c r="P27" s="5"/>
      <c r="Q27" s="135"/>
      <c r="R27" s="139"/>
      <c r="S27" s="327"/>
      <c r="T27" s="135"/>
      <c r="U27" s="83"/>
    </row>
    <row r="28" spans="1:21" ht="15.75" customHeight="1">
      <c r="A28" s="296" t="s">
        <v>94</v>
      </c>
      <c r="B28" s="557" t="s">
        <v>148</v>
      </c>
      <c r="C28" s="81" t="s">
        <v>327</v>
      </c>
      <c r="D28" s="256" t="s">
        <v>238</v>
      </c>
      <c r="E28" s="30">
        <v>1800</v>
      </c>
      <c r="F28" s="34"/>
      <c r="G28" s="31" t="s">
        <v>44</v>
      </c>
      <c r="H28" s="256"/>
      <c r="I28" s="30">
        <v>600</v>
      </c>
      <c r="J28" s="34"/>
      <c r="K28" s="99" t="s">
        <v>44</v>
      </c>
      <c r="L28" s="256" t="s">
        <v>238</v>
      </c>
      <c r="M28" s="33">
        <v>300</v>
      </c>
      <c r="N28" s="134"/>
      <c r="O28" s="9"/>
      <c r="P28" s="5"/>
      <c r="Q28" s="135"/>
      <c r="R28" s="140" t="s">
        <v>45</v>
      </c>
      <c r="S28" s="81" t="s">
        <v>330</v>
      </c>
      <c r="T28" s="141">
        <v>50</v>
      </c>
      <c r="U28" s="34"/>
    </row>
    <row r="29" spans="1:21" ht="15.75" customHeight="1">
      <c r="A29" s="296"/>
      <c r="B29" s="557"/>
      <c r="C29" s="81" t="s">
        <v>250</v>
      </c>
      <c r="D29" s="328" t="s">
        <v>238</v>
      </c>
      <c r="E29" s="142">
        <v>550</v>
      </c>
      <c r="F29" s="82"/>
      <c r="G29" s="143"/>
      <c r="H29" s="329"/>
      <c r="I29" s="144"/>
      <c r="J29" s="82" t="s">
        <v>219</v>
      </c>
      <c r="K29" s="143"/>
      <c r="L29" s="329"/>
      <c r="M29" s="144"/>
      <c r="N29" s="145"/>
      <c r="O29" s="9"/>
      <c r="P29" s="5"/>
      <c r="Q29" s="135"/>
      <c r="R29" s="5"/>
      <c r="S29" s="5"/>
      <c r="T29" s="135"/>
      <c r="U29" s="83"/>
    </row>
    <row r="30" spans="1:21" ht="16.5" customHeight="1">
      <c r="A30" s="265"/>
      <c r="B30" s="20">
        <f>E30+I30+M30+P30+T30</f>
        <v>10150</v>
      </c>
      <c r="C30" s="21" t="s">
        <v>90</v>
      </c>
      <c r="D30" s="22"/>
      <c r="E30" s="39">
        <f>SUM(E24:E29)</f>
        <v>6750</v>
      </c>
      <c r="F30" s="43">
        <f>SUM(F24:F29)</f>
        <v>0</v>
      </c>
      <c r="G30" s="266" t="s">
        <v>90</v>
      </c>
      <c r="H30" s="22"/>
      <c r="I30" s="39">
        <f>SUM(I24:I29)</f>
        <v>1800</v>
      </c>
      <c r="J30" s="43">
        <f>SUM(J24:J29)</f>
        <v>0</v>
      </c>
      <c r="K30" s="266" t="s">
        <v>90</v>
      </c>
      <c r="L30" s="22"/>
      <c r="M30" s="42">
        <f>SUM(M24:M29)</f>
        <v>1450</v>
      </c>
      <c r="N30" s="43">
        <f>SUM(N24:N29)</f>
        <v>0</v>
      </c>
      <c r="O30" s="330"/>
      <c r="P30" s="146"/>
      <c r="Q30" s="331"/>
      <c r="R30" s="332"/>
      <c r="S30" s="147" t="s">
        <v>90</v>
      </c>
      <c r="T30" s="333">
        <f>SUM(T25:T28)</f>
        <v>150</v>
      </c>
      <c r="U30" s="43">
        <f>SUM(U24:U29)</f>
        <v>0</v>
      </c>
    </row>
    <row r="31" spans="1:21" ht="19.5" customHeight="1">
      <c r="A31" s="111"/>
      <c r="B31" s="111"/>
      <c r="C31" s="111"/>
      <c r="D31" s="288"/>
      <c r="E31" s="49"/>
      <c r="F31" s="49"/>
      <c r="G31" s="35"/>
      <c r="H31" s="288"/>
      <c r="I31" s="49"/>
      <c r="J31" s="49"/>
      <c r="K31" s="35"/>
      <c r="L31" s="288"/>
      <c r="M31" s="49"/>
      <c r="N31" s="49"/>
      <c r="O31" s="5"/>
      <c r="P31" s="5"/>
      <c r="Q31" s="50"/>
      <c r="R31" s="35"/>
      <c r="S31" s="35"/>
      <c r="T31" s="49"/>
      <c r="U31" s="49"/>
    </row>
    <row r="32" spans="1:21" ht="16.5" customHeight="1">
      <c r="A32" s="556" t="s">
        <v>355</v>
      </c>
      <c r="B32" s="556"/>
      <c r="C32" s="556"/>
      <c r="D32" s="556"/>
      <c r="E32" s="556"/>
      <c r="F32" s="556"/>
      <c r="G32" s="556"/>
      <c r="H32" s="556"/>
      <c r="I32" s="556"/>
      <c r="J32" s="49"/>
      <c r="K32" s="35"/>
      <c r="L32" s="101"/>
      <c r="M32" s="49"/>
      <c r="N32" s="49"/>
      <c r="O32" s="5"/>
      <c r="P32" s="5"/>
      <c r="Q32" s="501"/>
      <c r="R32" s="502"/>
      <c r="S32" s="501"/>
      <c r="T32" s="501"/>
      <c r="U32" s="501"/>
    </row>
    <row r="33" spans="1:21" ht="16.5" customHeight="1">
      <c r="A33" s="51" t="s">
        <v>246</v>
      </c>
      <c r="B33" s="51"/>
      <c r="C33" s="51"/>
      <c r="D33" s="88"/>
      <c r="E33" s="51"/>
      <c r="F33" s="51"/>
      <c r="G33" s="51"/>
      <c r="H33" s="88"/>
      <c r="I33" s="51"/>
      <c r="J33" s="51"/>
      <c r="K33" s="51"/>
      <c r="L33" s="88"/>
      <c r="M33" s="51"/>
      <c r="N33" s="51"/>
      <c r="O33" s="51"/>
      <c r="P33" s="51"/>
      <c r="Q33" s="53"/>
      <c r="R33" s="51"/>
      <c r="S33" s="5"/>
      <c r="T33" s="5"/>
      <c r="U33" s="54" t="str">
        <f>全県!W36</f>
        <v>　　　山新販売㈱　　山新折込センター</v>
      </c>
    </row>
    <row r="34" spans="1:21" ht="17.25" customHeight="1">
      <c r="A34" s="89" t="s">
        <v>329</v>
      </c>
      <c r="B34" s="112"/>
      <c r="C34" s="113"/>
      <c r="Q34" s="56"/>
      <c r="R34" s="90"/>
      <c r="U34" s="57" t="str">
        <f>全県!W37</f>
        <v>　　　　　〒990-0039 山形市香澄町１－２０－８</v>
      </c>
    </row>
    <row r="35" spans="1:21" ht="16.5" customHeight="1">
      <c r="A35" s="89" t="s">
        <v>271</v>
      </c>
      <c r="C35" s="113"/>
      <c r="U35" s="57" t="str">
        <f>全県!W38</f>
        <v>　　　　　 ℡ 023（616）3650  fax 023（616）3651</v>
      </c>
    </row>
    <row r="36" spans="1:21" ht="16.5" customHeight="1">
      <c r="A36" s="89" t="s">
        <v>228</v>
      </c>
      <c r="U36" s="114"/>
    </row>
    <row r="37" spans="1:21" ht="5.25" customHeight="1"/>
    <row r="38" spans="1:21" hidden="1"/>
    <row r="39" spans="1:21" hidden="1"/>
    <row r="40" spans="1:21" ht="15">
      <c r="Q40" s="56"/>
      <c r="R40" s="90"/>
    </row>
    <row r="43" spans="1:21">
      <c r="Q43" s="59"/>
    </row>
  </sheetData>
  <sheetProtection sheet="1" selectLockedCells="1"/>
  <protectedRanges>
    <protectedRange sqref="A5:J5" name="範囲　山形・上山"/>
  </protectedRanges>
  <mergeCells count="38">
    <mergeCell ref="B2:K2"/>
    <mergeCell ref="A3:F3"/>
    <mergeCell ref="C5:J5"/>
    <mergeCell ref="S2:U2"/>
    <mergeCell ref="R5:R6"/>
    <mergeCell ref="S5:T6"/>
    <mergeCell ref="A6:J6"/>
    <mergeCell ref="G3:J3"/>
    <mergeCell ref="S32:U32"/>
    <mergeCell ref="B14:C14"/>
    <mergeCell ref="B15:C15"/>
    <mergeCell ref="B24:B26"/>
    <mergeCell ref="A32:I32"/>
    <mergeCell ref="Q32:R32"/>
    <mergeCell ref="B28:B29"/>
    <mergeCell ref="B9:C9"/>
    <mergeCell ref="B8:F8"/>
    <mergeCell ref="B13:C13"/>
    <mergeCell ref="B12:C12"/>
    <mergeCell ref="B20:C20"/>
    <mergeCell ref="B10:C10"/>
    <mergeCell ref="B11:C11"/>
    <mergeCell ref="B19:C19"/>
    <mergeCell ref="B18:C18"/>
    <mergeCell ref="R8:U8"/>
    <mergeCell ref="K3:N3"/>
    <mergeCell ref="K8:N8"/>
    <mergeCell ref="M5:Q5"/>
    <mergeCell ref="O8:Q8"/>
    <mergeCell ref="R3:T3"/>
    <mergeCell ref="S4:T4"/>
    <mergeCell ref="G8:J8"/>
    <mergeCell ref="M6:Q6"/>
    <mergeCell ref="O3:Q3"/>
    <mergeCell ref="A4:F4"/>
    <mergeCell ref="G4:J4"/>
    <mergeCell ref="K4:N4"/>
    <mergeCell ref="O4:Q4"/>
  </mergeCells>
  <phoneticPr fontId="2"/>
  <dataValidations count="1">
    <dataValidation type="list" allowBlank="1" showInputMessage="1" sqref="U6" xr:uid="{00000000-0002-0000-0400-000000000000}">
      <formula1>"掲載する,掲載しない"</formula1>
    </dataValidation>
  </dataValidations>
  <pageMargins left="0.62" right="0.17" top="0.6" bottom="0.66" header="0.51200000000000001" footer="0.51200000000000001"/>
  <pageSetup paperSize="9" scale="8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2"/>
  <sheetViews>
    <sheetView view="pageBreakPreview" zoomScale="110" zoomScaleNormal="75" zoomScaleSheetLayoutView="110" workbookViewId="0">
      <selection activeCell="A8" sqref="A8"/>
    </sheetView>
  </sheetViews>
  <sheetFormatPr baseColWidth="10" defaultColWidth="9" defaultRowHeight="14"/>
  <cols>
    <col min="1" max="1" width="4.83203125" style="2" customWidth="1"/>
    <col min="2" max="2" width="6.1640625" style="2" customWidth="1"/>
    <col min="3" max="3" width="7.33203125" style="2" customWidth="1"/>
    <col min="4" max="4" width="1.6640625" style="3" customWidth="1"/>
    <col min="5" max="5" width="7.1640625" style="2" customWidth="1"/>
    <col min="6" max="7" width="9" style="2"/>
    <col min="8" max="8" width="1.6640625" style="3" customWidth="1"/>
    <col min="9" max="9" width="7.1640625" style="2" customWidth="1"/>
    <col min="10" max="11" width="9" style="2"/>
    <col min="12" max="12" width="2" style="3" customWidth="1"/>
    <col min="13" max="13" width="7.1640625" style="2" customWidth="1"/>
    <col min="14" max="15" width="9" style="2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.6640625" style="2" customWidth="1"/>
    <col min="21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62"/>
      <c r="M2" s="61"/>
      <c r="N2" s="63" t="s">
        <v>214</v>
      </c>
      <c r="O2" s="61"/>
      <c r="P2" s="63" t="s">
        <v>36</v>
      </c>
      <c r="Q2" s="61"/>
      <c r="R2" s="61"/>
      <c r="S2" s="521">
        <f>IF(OR(全県!T1="",全県!T1=0),"",全県!T1)</f>
        <v>46174</v>
      </c>
      <c r="T2" s="521"/>
      <c r="U2" s="521"/>
      <c r="V2" s="4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2"/>
      <c r="K3" s="451" t="s">
        <v>67</v>
      </c>
      <c r="L3" s="452"/>
      <c r="M3" s="452"/>
      <c r="N3" s="453"/>
      <c r="O3" s="451" t="s">
        <v>68</v>
      </c>
      <c r="P3" s="452"/>
      <c r="Q3" s="527"/>
      <c r="R3" s="452" t="s">
        <v>69</v>
      </c>
      <c r="S3" s="452"/>
      <c r="T3" s="453"/>
      <c r="U3" s="116" t="s">
        <v>31</v>
      </c>
      <c r="V3" s="4"/>
    </row>
    <row r="4" spans="1:22" ht="27" customHeight="1">
      <c r="A4" s="472" t="str">
        <f>IF(OR(全県!A3="",全県!A3=0),"",全県!A3)</f>
        <v/>
      </c>
      <c r="B4" s="467"/>
      <c r="C4" s="467"/>
      <c r="D4" s="467"/>
      <c r="E4" s="467"/>
      <c r="F4" s="468"/>
      <c r="G4" s="466" t="str">
        <f>IF(OR(全県!F3="",全県!F3=0),"",全県!F3)</f>
        <v/>
      </c>
      <c r="H4" s="467"/>
      <c r="I4" s="467"/>
      <c r="J4" s="467"/>
      <c r="K4" s="466" t="str">
        <f>IF(OR(全県!J3="",全県!J3=0),"",全県!J3)</f>
        <v/>
      </c>
      <c r="L4" s="467"/>
      <c r="M4" s="467"/>
      <c r="N4" s="468"/>
      <c r="O4" s="463" t="str">
        <f>IF(OR(全県!N3="",全県!N3=0),"",全県!N3)</f>
        <v/>
      </c>
      <c r="P4" s="464"/>
      <c r="Q4" s="563"/>
      <c r="R4" s="175" t="s">
        <v>71</v>
      </c>
      <c r="S4" s="528">
        <f>全県!R3</f>
        <v>0</v>
      </c>
      <c r="T4" s="529"/>
      <c r="U4" s="213" t="str">
        <f>IF(OR(全県!U3="",全県!U3=0),"",全県!U3)</f>
        <v/>
      </c>
      <c r="V4" s="4"/>
    </row>
    <row r="5" spans="1:22" ht="19" customHeight="1">
      <c r="A5" s="65" t="s">
        <v>336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41"/>
      <c r="R5" s="511" t="s">
        <v>72</v>
      </c>
      <c r="S5" s="512">
        <f>+F13+J13+N13+U13+F20+J20+N20+U20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  ",全県!F5)</f>
        <v xml:space="preserve">TEL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33"/>
      <c r="R6" s="500"/>
      <c r="S6" s="514"/>
      <c r="T6" s="515"/>
      <c r="U6" s="215" t="str">
        <f>IF(OR(全県!U5="",全県!U5=0),"",全県!U5)</f>
        <v/>
      </c>
      <c r="V6" s="4"/>
    </row>
    <row r="7" spans="1:22" ht="9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7" t="s">
        <v>35</v>
      </c>
      <c r="B8" s="504" t="s">
        <v>41</v>
      </c>
      <c r="C8" s="504"/>
      <c r="D8" s="504"/>
      <c r="E8" s="504"/>
      <c r="F8" s="510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30" t="s">
        <v>76</v>
      </c>
      <c r="P8" s="530"/>
      <c r="Q8" s="530"/>
      <c r="R8" s="510" t="s">
        <v>77</v>
      </c>
      <c r="S8" s="504"/>
      <c r="T8" s="504"/>
      <c r="U8" s="505"/>
    </row>
    <row r="9" spans="1:22" ht="15.75" customHeight="1">
      <c r="A9" s="71">
        <v>3</v>
      </c>
      <c r="B9" s="564" t="s">
        <v>40</v>
      </c>
      <c r="C9" s="564"/>
      <c r="D9" s="120"/>
      <c r="E9" s="95" t="s">
        <v>268</v>
      </c>
      <c r="F9" s="28" t="s">
        <v>62</v>
      </c>
      <c r="G9" s="121" t="s">
        <v>61</v>
      </c>
      <c r="H9" s="120"/>
      <c r="I9" s="95" t="s">
        <v>268</v>
      </c>
      <c r="J9" s="28" t="s">
        <v>62</v>
      </c>
      <c r="K9" s="121" t="s">
        <v>61</v>
      </c>
      <c r="L9" s="120"/>
      <c r="M9" s="95" t="s">
        <v>268</v>
      </c>
      <c r="N9" s="28" t="s">
        <v>62</v>
      </c>
      <c r="O9" s="373"/>
      <c r="P9" s="374"/>
      <c r="Q9" s="375"/>
      <c r="R9" s="96" t="s">
        <v>78</v>
      </c>
      <c r="S9" s="8" t="s">
        <v>120</v>
      </c>
      <c r="T9" s="95" t="s">
        <v>268</v>
      </c>
      <c r="U9" s="7" t="s">
        <v>121</v>
      </c>
    </row>
    <row r="10" spans="1:22" ht="16.5" customHeight="1">
      <c r="A10" s="15" t="s">
        <v>122</v>
      </c>
      <c r="B10" s="559" t="s">
        <v>123</v>
      </c>
      <c r="C10" s="559"/>
      <c r="D10" s="122"/>
      <c r="E10" s="10">
        <v>3100</v>
      </c>
      <c r="F10" s="11"/>
      <c r="G10" s="12" t="s">
        <v>123</v>
      </c>
      <c r="H10" s="122" t="s">
        <v>238</v>
      </c>
      <c r="I10" s="10">
        <v>2650</v>
      </c>
      <c r="J10" s="11"/>
      <c r="K10" s="12" t="s">
        <v>123</v>
      </c>
      <c r="L10" s="122"/>
      <c r="M10" s="10">
        <v>950</v>
      </c>
      <c r="N10" s="11"/>
      <c r="O10" s="75"/>
      <c r="P10" s="75"/>
      <c r="Q10" s="75"/>
      <c r="R10" s="148" t="s">
        <v>45</v>
      </c>
      <c r="S10" s="140" t="s">
        <v>124</v>
      </c>
      <c r="T10" s="149">
        <v>100</v>
      </c>
      <c r="U10" s="11"/>
    </row>
    <row r="11" spans="1:22" ht="16.5" customHeight="1">
      <c r="A11" s="15" t="s">
        <v>125</v>
      </c>
      <c r="B11" s="559" t="s">
        <v>251</v>
      </c>
      <c r="C11" s="559"/>
      <c r="D11" s="122" t="s">
        <v>238</v>
      </c>
      <c r="E11" s="10">
        <v>850</v>
      </c>
      <c r="F11" s="11"/>
      <c r="G11" s="13"/>
      <c r="H11" s="123"/>
      <c r="I11" s="14"/>
      <c r="J11" s="17"/>
      <c r="K11" s="13"/>
      <c r="L11" s="123"/>
      <c r="M11" s="14"/>
      <c r="N11" s="17"/>
      <c r="O11" s="75"/>
      <c r="P11" s="75"/>
      <c r="Q11" s="75"/>
      <c r="R11" s="148" t="s">
        <v>45</v>
      </c>
      <c r="S11" s="140" t="s">
        <v>126</v>
      </c>
      <c r="T11" s="149">
        <v>100</v>
      </c>
      <c r="U11" s="11"/>
    </row>
    <row r="12" spans="1:22" ht="16.5" customHeight="1">
      <c r="A12" s="15" t="s">
        <v>88</v>
      </c>
      <c r="B12" s="559"/>
      <c r="C12" s="560"/>
      <c r="D12" s="97"/>
      <c r="E12" s="124"/>
      <c r="F12" s="18"/>
      <c r="G12" s="13"/>
      <c r="H12" s="126"/>
      <c r="I12" s="14"/>
      <c r="J12" s="17"/>
      <c r="K12" s="13"/>
      <c r="L12" s="126"/>
      <c r="M12" s="14"/>
      <c r="N12" s="17"/>
      <c r="O12" s="75"/>
      <c r="P12" s="75"/>
      <c r="Q12" s="75"/>
      <c r="R12" s="150"/>
      <c r="S12" s="5"/>
      <c r="T12" s="5"/>
      <c r="U12" s="151"/>
    </row>
    <row r="13" spans="1:22" ht="15.75" customHeight="1">
      <c r="A13" s="265"/>
      <c r="B13" s="20">
        <f>E13+I13+M13+P13+T13</f>
        <v>7750</v>
      </c>
      <c r="C13" s="21" t="s">
        <v>90</v>
      </c>
      <c r="D13" s="22"/>
      <c r="E13" s="23">
        <f>SUM(E10:E12)</f>
        <v>3950</v>
      </c>
      <c r="F13" s="24">
        <f>SUM(F10:F12)</f>
        <v>0</v>
      </c>
      <c r="G13" s="25" t="s">
        <v>90</v>
      </c>
      <c r="H13" s="22"/>
      <c r="I13" s="23">
        <f>SUM(I10:I12)</f>
        <v>2650</v>
      </c>
      <c r="J13" s="24">
        <f>SUM(J10:J12)</f>
        <v>0</v>
      </c>
      <c r="K13" s="25" t="s">
        <v>90</v>
      </c>
      <c r="L13" s="22"/>
      <c r="M13" s="23">
        <f>SUM(M10:M12)</f>
        <v>950</v>
      </c>
      <c r="N13" s="24">
        <f>SUM(N10:N12)</f>
        <v>0</v>
      </c>
      <c r="O13" s="152"/>
      <c r="P13" s="153"/>
      <c r="Q13" s="153"/>
      <c r="R13" s="154"/>
      <c r="S13" s="155" t="s">
        <v>90</v>
      </c>
      <c r="T13" s="156">
        <f>SUM(T10:T12)</f>
        <v>200</v>
      </c>
      <c r="U13" s="157">
        <f>SUM(U10:U12)</f>
        <v>0</v>
      </c>
    </row>
    <row r="14" spans="1:22" ht="12.75" customHeight="1">
      <c r="A14" s="302"/>
      <c r="B14" s="158"/>
      <c r="C14" s="74"/>
      <c r="D14" s="55"/>
      <c r="E14" s="14"/>
      <c r="F14" s="5"/>
      <c r="G14" s="5"/>
      <c r="H14" s="55"/>
      <c r="I14" s="14"/>
      <c r="J14" s="5"/>
      <c r="K14" s="5"/>
      <c r="L14" s="55"/>
      <c r="M14" s="14"/>
      <c r="N14" s="5"/>
      <c r="O14" s="5"/>
      <c r="P14" s="5"/>
      <c r="Q14" s="5"/>
      <c r="R14" s="5"/>
      <c r="S14" s="5"/>
      <c r="T14" s="5"/>
      <c r="U14" s="5"/>
    </row>
    <row r="15" spans="1:22" ht="15.75" customHeight="1">
      <c r="A15" s="290">
        <v>5</v>
      </c>
      <c r="B15" s="128" t="s">
        <v>60</v>
      </c>
      <c r="C15" s="129" t="s">
        <v>61</v>
      </c>
      <c r="D15" s="80"/>
      <c r="E15" s="76" t="s">
        <v>268</v>
      </c>
      <c r="F15" s="7" t="s">
        <v>62</v>
      </c>
      <c r="G15" s="130" t="s">
        <v>61</v>
      </c>
      <c r="H15" s="80"/>
      <c r="I15" s="76" t="s">
        <v>268</v>
      </c>
      <c r="J15" s="7" t="s">
        <v>62</v>
      </c>
      <c r="K15" s="130" t="s">
        <v>61</v>
      </c>
      <c r="L15" s="80"/>
      <c r="M15" s="76" t="s">
        <v>268</v>
      </c>
      <c r="N15" s="132" t="s">
        <v>62</v>
      </c>
      <c r="O15" s="133"/>
      <c r="P15" s="103"/>
      <c r="Q15" s="103"/>
      <c r="R15" s="131" t="s">
        <v>78</v>
      </c>
      <c r="S15" s="79" t="s">
        <v>120</v>
      </c>
      <c r="T15" s="76" t="s">
        <v>268</v>
      </c>
      <c r="U15" s="7" t="s">
        <v>121</v>
      </c>
    </row>
    <row r="16" spans="1:22" ht="15.75" customHeight="1">
      <c r="A16" s="296" t="s">
        <v>103</v>
      </c>
      <c r="B16" s="159" t="s">
        <v>127</v>
      </c>
      <c r="C16" s="140" t="s">
        <v>128</v>
      </c>
      <c r="D16" s="29" t="s">
        <v>238</v>
      </c>
      <c r="E16" s="30">
        <v>3650</v>
      </c>
      <c r="F16" s="34"/>
      <c r="G16" s="31" t="s">
        <v>128</v>
      </c>
      <c r="H16" s="29"/>
      <c r="I16" s="30">
        <v>950</v>
      </c>
      <c r="J16" s="34"/>
      <c r="K16" s="31" t="s">
        <v>128</v>
      </c>
      <c r="L16" s="29" t="s">
        <v>238</v>
      </c>
      <c r="M16" s="30">
        <v>650</v>
      </c>
      <c r="N16" s="134"/>
      <c r="O16" s="160"/>
      <c r="P16" s="5"/>
      <c r="Q16" s="5"/>
      <c r="R16" s="161"/>
      <c r="S16" s="5"/>
      <c r="T16" s="135"/>
      <c r="U16" s="135"/>
    </row>
    <row r="17" spans="1:21" ht="15.75" customHeight="1">
      <c r="A17" s="296" t="s">
        <v>129</v>
      </c>
      <c r="B17" s="162" t="s">
        <v>130</v>
      </c>
      <c r="C17" s="140" t="s">
        <v>252</v>
      </c>
      <c r="D17" s="29" t="s">
        <v>243</v>
      </c>
      <c r="E17" s="30">
        <v>2200</v>
      </c>
      <c r="F17" s="34"/>
      <c r="G17" s="77"/>
      <c r="H17" s="85"/>
      <c r="I17" s="49"/>
      <c r="J17" s="163"/>
      <c r="K17" s="31" t="s">
        <v>46</v>
      </c>
      <c r="L17" s="29" t="s">
        <v>238</v>
      </c>
      <c r="M17" s="30">
        <v>400</v>
      </c>
      <c r="N17" s="134"/>
      <c r="O17" s="160"/>
      <c r="P17" s="5"/>
      <c r="Q17" s="5"/>
      <c r="R17" s="148" t="s">
        <v>45</v>
      </c>
      <c r="S17" s="81" t="s">
        <v>212</v>
      </c>
      <c r="T17" s="141">
        <v>50</v>
      </c>
      <c r="U17" s="164"/>
    </row>
    <row r="18" spans="1:21" ht="17.25" customHeight="1">
      <c r="A18" s="296" t="s">
        <v>131</v>
      </c>
      <c r="B18" s="562" t="s">
        <v>132</v>
      </c>
      <c r="C18" s="140" t="s">
        <v>253</v>
      </c>
      <c r="D18" s="29" t="s">
        <v>243</v>
      </c>
      <c r="E18" s="10">
        <v>750</v>
      </c>
      <c r="F18" s="11"/>
      <c r="G18" s="31"/>
      <c r="H18" s="29"/>
      <c r="I18" s="10"/>
      <c r="J18" s="11"/>
      <c r="K18" s="165"/>
      <c r="L18" s="16"/>
      <c r="M18" s="125"/>
      <c r="N18" s="17"/>
      <c r="O18" s="166"/>
      <c r="P18" s="5"/>
      <c r="Q18" s="5"/>
      <c r="R18" s="9"/>
      <c r="S18" s="167"/>
      <c r="T18" s="135"/>
      <c r="U18" s="168"/>
    </row>
    <row r="19" spans="1:21" ht="16.5" customHeight="1">
      <c r="A19" s="296" t="s">
        <v>94</v>
      </c>
      <c r="B19" s="562"/>
      <c r="C19" s="8" t="s">
        <v>254</v>
      </c>
      <c r="D19" s="29" t="s">
        <v>243</v>
      </c>
      <c r="E19" s="10">
        <v>1250</v>
      </c>
      <c r="F19" s="18"/>
      <c r="G19" s="72"/>
      <c r="H19" s="29"/>
      <c r="I19" s="14"/>
      <c r="J19" s="17"/>
      <c r="K19" s="73"/>
      <c r="L19" s="85"/>
      <c r="M19" s="14"/>
      <c r="N19" s="138"/>
      <c r="O19" s="166"/>
      <c r="P19" s="5"/>
      <c r="Q19" s="5"/>
      <c r="R19" s="169"/>
      <c r="S19" s="5"/>
      <c r="T19" s="135"/>
      <c r="U19" s="168"/>
    </row>
    <row r="20" spans="1:21" ht="16.5" customHeight="1">
      <c r="A20" s="19"/>
      <c r="B20" s="20">
        <f>E20+I20+M20+P20+T20</f>
        <v>9900</v>
      </c>
      <c r="C20" s="21" t="s">
        <v>90</v>
      </c>
      <c r="D20" s="170"/>
      <c r="E20" s="171">
        <f>SUM(E16:E19)</f>
        <v>7850</v>
      </c>
      <c r="F20" s="43">
        <f>SUM(F16:F19)</f>
        <v>0</v>
      </c>
      <c r="G20" s="25" t="s">
        <v>90</v>
      </c>
      <c r="H20" s="170"/>
      <c r="I20" s="39">
        <f>SUM(I16:I19)</f>
        <v>950</v>
      </c>
      <c r="J20" s="43">
        <f>SUM(J16:J19)</f>
        <v>0</v>
      </c>
      <c r="K20" s="25" t="s">
        <v>90</v>
      </c>
      <c r="L20" s="170"/>
      <c r="M20" s="39">
        <f>SUM(M16:M19)</f>
        <v>1050</v>
      </c>
      <c r="N20" s="43">
        <f>SUM(N16:N19)</f>
        <v>0</v>
      </c>
      <c r="O20" s="172"/>
      <c r="P20" s="146"/>
      <c r="Q20" s="146"/>
      <c r="R20" s="154"/>
      <c r="S20" s="147" t="s">
        <v>90</v>
      </c>
      <c r="T20" s="173">
        <f>SUM(T17:T19)</f>
        <v>50</v>
      </c>
      <c r="U20" s="43">
        <f>SUM(U16:U19)</f>
        <v>0</v>
      </c>
    </row>
    <row r="21" spans="1:21" ht="16.5" customHeight="1">
      <c r="A21" s="112"/>
      <c r="B21" s="112"/>
      <c r="C21" s="113"/>
    </row>
    <row r="22" spans="1:21" ht="20" customHeight="1">
      <c r="A22" s="556" t="s">
        <v>356</v>
      </c>
      <c r="B22" s="556"/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49"/>
      <c r="O22" s="5"/>
      <c r="P22" s="5"/>
      <c r="Q22" s="174"/>
      <c r="R22" s="5"/>
    </row>
    <row r="23" spans="1:21" ht="20" customHeight="1">
      <c r="A23" s="561" t="s">
        <v>245</v>
      </c>
      <c r="B23" s="561"/>
      <c r="C23" s="561"/>
      <c r="D23" s="561"/>
      <c r="E23" s="561"/>
      <c r="F23" s="561"/>
      <c r="G23" s="561"/>
      <c r="H23" s="561"/>
      <c r="I23" s="561"/>
      <c r="J23" s="561"/>
      <c r="K23" s="561"/>
      <c r="L23" s="561"/>
      <c r="M23" s="561"/>
      <c r="N23" s="561"/>
      <c r="O23" s="561"/>
      <c r="P23" s="561"/>
      <c r="Q23" s="561"/>
      <c r="R23" s="561"/>
    </row>
    <row r="24" spans="1:21" ht="20" customHeight="1">
      <c r="A24" s="112"/>
      <c r="B24" s="112"/>
      <c r="C24" s="113"/>
    </row>
    <row r="25" spans="1:21" ht="20" customHeight="1">
      <c r="A25" s="89" t="s">
        <v>291</v>
      </c>
      <c r="B25" s="112"/>
      <c r="C25" s="113"/>
      <c r="O25" s="13"/>
      <c r="P25" s="13"/>
    </row>
    <row r="26" spans="1:21" ht="20" customHeight="1">
      <c r="A26" s="89" t="s">
        <v>371</v>
      </c>
      <c r="B26" s="112"/>
      <c r="C26" s="113"/>
      <c r="Q26" s="501"/>
      <c r="R26" s="502"/>
      <c r="S26" s="501"/>
      <c r="T26" s="501"/>
      <c r="U26" s="501"/>
    </row>
    <row r="27" spans="1:21" ht="20" customHeight="1">
      <c r="A27" s="89" t="s">
        <v>342</v>
      </c>
      <c r="Q27" s="53"/>
      <c r="R27" s="35"/>
      <c r="S27" s="35"/>
      <c r="T27" s="49"/>
      <c r="U27" s="54" t="str">
        <f>全県!W36</f>
        <v>　　　山新販売㈱　　山新折込センター</v>
      </c>
    </row>
    <row r="28" spans="1:21" ht="20" customHeight="1">
      <c r="A28" s="89" t="s">
        <v>372</v>
      </c>
      <c r="U28" s="57" t="str">
        <f>全県!W37</f>
        <v>　　　　　〒990-0039 山形市香澄町１－２０－８</v>
      </c>
    </row>
    <row r="29" spans="1:21" ht="20" customHeight="1">
      <c r="A29" s="89"/>
      <c r="Q29" s="56"/>
      <c r="U29" s="57" t="str">
        <f>全県!W38</f>
        <v>　　　　　 ℡ 023（616）3650  fax 023（616）3651</v>
      </c>
    </row>
    <row r="30" spans="1:21" ht="20" customHeight="1">
      <c r="A30" s="89"/>
      <c r="B30" s="112"/>
      <c r="C30" s="51"/>
      <c r="D30" s="88"/>
      <c r="H30" s="88"/>
      <c r="L30" s="88"/>
      <c r="U30" s="91"/>
    </row>
    <row r="31" spans="1:21" ht="20" customHeight="1">
      <c r="A31" s="112"/>
      <c r="B31" s="112"/>
      <c r="C31" s="113"/>
    </row>
    <row r="32" spans="1:21" ht="16.5" customHeight="1">
      <c r="A32" s="112"/>
      <c r="B32" s="112"/>
      <c r="C32" s="113"/>
    </row>
    <row r="33" spans="1:18" ht="17.25" customHeight="1">
      <c r="A33" s="112"/>
      <c r="B33" s="112"/>
      <c r="C33" s="113"/>
      <c r="Q33" s="56"/>
      <c r="R33" s="90"/>
    </row>
    <row r="34" spans="1:18" ht="16.5" customHeight="1">
      <c r="C34" s="113"/>
    </row>
    <row r="35" spans="1:18" ht="16.5" customHeight="1"/>
    <row r="36" spans="1:18" ht="5.25" customHeight="1"/>
    <row r="37" spans="1:18" hidden="1"/>
    <row r="38" spans="1:18" hidden="1"/>
    <row r="39" spans="1:18" ht="15">
      <c r="Q39" s="56"/>
      <c r="R39" s="90"/>
    </row>
    <row r="42" spans="1:18">
      <c r="Q42" s="59"/>
    </row>
  </sheetData>
  <sheetProtection sheet="1" selectLockedCells="1"/>
  <protectedRanges>
    <protectedRange sqref="A5:J5" name="範囲　山形・上山"/>
  </protectedRanges>
  <mergeCells count="32">
    <mergeCell ref="B10:C10"/>
    <mergeCell ref="G4:J4"/>
    <mergeCell ref="K4:N4"/>
    <mergeCell ref="O4:Q4"/>
    <mergeCell ref="C5:J5"/>
    <mergeCell ref="M5:Q5"/>
    <mergeCell ref="B9:C9"/>
    <mergeCell ref="A4:F4"/>
    <mergeCell ref="A6:J6"/>
    <mergeCell ref="Q26:R26"/>
    <mergeCell ref="S26:U26"/>
    <mergeCell ref="B12:C12"/>
    <mergeCell ref="B11:C11"/>
    <mergeCell ref="A23:R23"/>
    <mergeCell ref="A22:M22"/>
    <mergeCell ref="B18:B19"/>
    <mergeCell ref="S5:T6"/>
    <mergeCell ref="S2:U2"/>
    <mergeCell ref="G3:J3"/>
    <mergeCell ref="G8:J8"/>
    <mergeCell ref="O8:Q8"/>
    <mergeCell ref="R8:U8"/>
    <mergeCell ref="S4:T4"/>
    <mergeCell ref="K3:N3"/>
    <mergeCell ref="K8:N8"/>
    <mergeCell ref="R3:T3"/>
    <mergeCell ref="M6:Q6"/>
    <mergeCell ref="B2:K2"/>
    <mergeCell ref="A3:F3"/>
    <mergeCell ref="B8:F8"/>
    <mergeCell ref="O3:Q3"/>
    <mergeCell ref="R5:R6"/>
  </mergeCells>
  <phoneticPr fontId="2"/>
  <dataValidations count="1">
    <dataValidation type="list" allowBlank="1" showInputMessage="1" sqref="U6" xr:uid="{00000000-0002-0000-0500-000000000000}">
      <formula1>"掲載する,掲載しない"</formula1>
    </dataValidation>
  </dataValidations>
  <pageMargins left="0.56999999999999995" right="0.16" top="0.6" bottom="0.66" header="0.51200000000000001" footer="0.51200000000000001"/>
  <pageSetup paperSize="9" scale="8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6"/>
  <sheetViews>
    <sheetView view="pageBreakPreview" zoomScale="110" zoomScaleNormal="75" zoomScaleSheetLayoutView="110" workbookViewId="0">
      <selection activeCell="U35" sqref="U35"/>
    </sheetView>
  </sheetViews>
  <sheetFormatPr baseColWidth="10" defaultColWidth="9" defaultRowHeight="14"/>
  <cols>
    <col min="1" max="1" width="5" style="2" customWidth="1"/>
    <col min="2" max="2" width="6.1640625" style="2" customWidth="1"/>
    <col min="3" max="3" width="8.1640625" style="2" customWidth="1"/>
    <col min="4" max="4" width="1.6640625" style="3" customWidth="1"/>
    <col min="5" max="5" width="7.1640625" style="2" customWidth="1"/>
    <col min="6" max="6" width="8.6640625" style="2" customWidth="1"/>
    <col min="7" max="7" width="9" style="2"/>
    <col min="8" max="8" width="1.6640625" style="3" customWidth="1"/>
    <col min="9" max="9" width="7.1640625" style="2" customWidth="1"/>
    <col min="10" max="10" width="8.33203125" style="2" customWidth="1"/>
    <col min="11" max="11" width="9" style="2"/>
    <col min="12" max="12" width="1.6640625" style="3" customWidth="1"/>
    <col min="13" max="13" width="7.1640625" style="2" customWidth="1"/>
    <col min="14" max="14" width="8.5" style="2" customWidth="1"/>
    <col min="15" max="15" width="9" style="2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.1640625" style="2" customWidth="1"/>
    <col min="21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115"/>
      <c r="M2" s="61"/>
      <c r="N2" s="63" t="s">
        <v>104</v>
      </c>
      <c r="O2" s="61"/>
      <c r="P2" s="63" t="s">
        <v>37</v>
      </c>
      <c r="Q2" s="61"/>
      <c r="R2" s="61"/>
      <c r="S2" s="568">
        <f>IF(OR(全県!T1="",全県!T1=0),"",全県!T1)</f>
        <v>46174</v>
      </c>
      <c r="T2" s="568"/>
      <c r="U2" s="568"/>
      <c r="V2" s="4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2"/>
      <c r="K3" s="451" t="s">
        <v>67</v>
      </c>
      <c r="L3" s="452"/>
      <c r="M3" s="452"/>
      <c r="N3" s="453"/>
      <c r="O3" s="451" t="s">
        <v>68</v>
      </c>
      <c r="P3" s="452"/>
      <c r="Q3" s="527"/>
      <c r="R3" s="452" t="s">
        <v>69</v>
      </c>
      <c r="S3" s="452"/>
      <c r="T3" s="453"/>
      <c r="U3" s="116" t="s">
        <v>31</v>
      </c>
      <c r="V3" s="4"/>
    </row>
    <row r="4" spans="1:22" ht="27" customHeight="1">
      <c r="A4" s="472" t="str">
        <f>IF(OR(全県!A3="",全県!A3=0),"",全県!A3)</f>
        <v/>
      </c>
      <c r="B4" s="467"/>
      <c r="C4" s="467"/>
      <c r="D4" s="467"/>
      <c r="E4" s="467"/>
      <c r="F4" s="468"/>
      <c r="G4" s="466" t="str">
        <f>IF(OR(全県!F3="",全県!F3=0),"",全県!F3)</f>
        <v/>
      </c>
      <c r="H4" s="467"/>
      <c r="I4" s="467"/>
      <c r="J4" s="467"/>
      <c r="K4" s="466" t="str">
        <f>IF(OR(全県!J3="",全県!J3=0),"",全県!J3)</f>
        <v/>
      </c>
      <c r="L4" s="467"/>
      <c r="M4" s="467"/>
      <c r="N4" s="468"/>
      <c r="O4" s="463" t="str">
        <f>IF(OR(全県!N3="",全県!N3=0),"",全県!N3)</f>
        <v/>
      </c>
      <c r="P4" s="464"/>
      <c r="Q4" s="563"/>
      <c r="R4" s="175" t="s">
        <v>71</v>
      </c>
      <c r="S4" s="528">
        <f>全県!R3</f>
        <v>0</v>
      </c>
      <c r="T4" s="529"/>
      <c r="U4" s="214" t="str">
        <f>IF(OR(全県!U3="",全県!U3=0),"",全県!U3)</f>
        <v/>
      </c>
      <c r="V4" s="4"/>
    </row>
    <row r="5" spans="1:22" ht="19" customHeight="1">
      <c r="A5" s="65" t="s">
        <v>336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41"/>
      <c r="R5" s="511" t="s">
        <v>72</v>
      </c>
      <c r="S5" s="512">
        <f>+F12+J12+N12+Q12+U12+F27+J27+N27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  ",全県!F5)</f>
        <v xml:space="preserve">TEL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33"/>
      <c r="R6" s="500"/>
      <c r="S6" s="514"/>
      <c r="T6" s="515"/>
      <c r="U6" s="215" t="str">
        <f>IF(OR(全県!U5="",全県!U5=0),"",全県!U5)</f>
        <v/>
      </c>
      <c r="V6" s="4"/>
    </row>
    <row r="7" spans="1:22" ht="9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7" t="s">
        <v>38</v>
      </c>
      <c r="B8" s="504" t="s">
        <v>41</v>
      </c>
      <c r="C8" s="504"/>
      <c r="D8" s="504"/>
      <c r="E8" s="504"/>
      <c r="F8" s="510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30" t="s">
        <v>76</v>
      </c>
      <c r="P8" s="530"/>
      <c r="Q8" s="530"/>
      <c r="R8" s="504" t="s">
        <v>77</v>
      </c>
      <c r="S8" s="504"/>
      <c r="T8" s="504"/>
      <c r="U8" s="505"/>
    </row>
    <row r="9" spans="1:22" ht="15.75" customHeight="1">
      <c r="A9" s="71">
        <v>2</v>
      </c>
      <c r="B9" s="548" t="s">
        <v>40</v>
      </c>
      <c r="C9" s="548"/>
      <c r="D9" s="315"/>
      <c r="E9" s="292" t="s">
        <v>268</v>
      </c>
      <c r="F9" s="271" t="s">
        <v>62</v>
      </c>
      <c r="G9" s="316" t="s">
        <v>61</v>
      </c>
      <c r="H9" s="334"/>
      <c r="I9" s="292" t="s">
        <v>268</v>
      </c>
      <c r="J9" s="271" t="s">
        <v>62</v>
      </c>
      <c r="K9" s="316" t="s">
        <v>61</v>
      </c>
      <c r="L9" s="334"/>
      <c r="M9" s="292" t="s">
        <v>268</v>
      </c>
      <c r="N9" s="271" t="s">
        <v>62</v>
      </c>
      <c r="O9" s="376"/>
      <c r="P9" s="295"/>
      <c r="Q9" s="377"/>
      <c r="R9" s="316" t="s">
        <v>78</v>
      </c>
      <c r="S9" s="314" t="s">
        <v>61</v>
      </c>
      <c r="T9" s="292" t="s">
        <v>268</v>
      </c>
      <c r="U9" s="271" t="s">
        <v>62</v>
      </c>
    </row>
    <row r="10" spans="1:22" ht="15.75" customHeight="1">
      <c r="A10" s="15" t="s">
        <v>105</v>
      </c>
      <c r="B10" s="535" t="s">
        <v>106</v>
      </c>
      <c r="C10" s="535"/>
      <c r="D10" s="98" t="s">
        <v>238</v>
      </c>
      <c r="E10" s="30">
        <v>5500</v>
      </c>
      <c r="F10" s="34"/>
      <c r="G10" s="31" t="s">
        <v>106</v>
      </c>
      <c r="H10" s="100"/>
      <c r="I10" s="30">
        <v>1150</v>
      </c>
      <c r="J10" s="34"/>
      <c r="K10" s="31" t="s">
        <v>106</v>
      </c>
      <c r="L10" s="100"/>
      <c r="M10" s="30">
        <v>2000</v>
      </c>
      <c r="N10" s="34"/>
      <c r="O10" s="165"/>
      <c r="P10" s="49"/>
      <c r="Q10" s="298"/>
      <c r="R10" s="31" t="s">
        <v>45</v>
      </c>
      <c r="S10" s="32" t="s">
        <v>107</v>
      </c>
      <c r="T10" s="30">
        <v>200</v>
      </c>
      <c r="U10" s="34"/>
    </row>
    <row r="11" spans="1:22" ht="15.75" customHeight="1">
      <c r="A11" s="15" t="s">
        <v>108</v>
      </c>
      <c r="B11" s="535" t="s">
        <v>227</v>
      </c>
      <c r="C11" s="535"/>
      <c r="D11" s="98" t="s">
        <v>238</v>
      </c>
      <c r="E11" s="30">
        <v>900</v>
      </c>
      <c r="F11" s="34"/>
      <c r="G11" s="35"/>
      <c r="H11" s="101"/>
      <c r="I11" s="49"/>
      <c r="J11" s="83" t="s">
        <v>220</v>
      </c>
      <c r="K11" s="35"/>
      <c r="L11" s="101"/>
      <c r="M11" s="49"/>
      <c r="N11" s="83"/>
      <c r="O11" s="366"/>
      <c r="P11" s="49"/>
      <c r="Q11" s="298"/>
      <c r="R11" s="35"/>
      <c r="S11" s="35"/>
      <c r="T11" s="49"/>
      <c r="U11" s="83"/>
    </row>
    <row r="12" spans="1:22" ht="15.75" customHeight="1">
      <c r="A12" s="305" t="s">
        <v>88</v>
      </c>
      <c r="B12" s="20">
        <f>E12+I12+M12+P12+T12</f>
        <v>9750</v>
      </c>
      <c r="C12" s="21" t="s">
        <v>90</v>
      </c>
      <c r="D12" s="22"/>
      <c r="E12" s="39">
        <f>SUM(E10:E11)</f>
        <v>6400</v>
      </c>
      <c r="F12" s="43">
        <f>SUM(F10:F11)</f>
        <v>0</v>
      </c>
      <c r="G12" s="266" t="s">
        <v>90</v>
      </c>
      <c r="H12" s="299"/>
      <c r="I12" s="39">
        <f>SUM(I10:I11)</f>
        <v>1150</v>
      </c>
      <c r="J12" s="43">
        <f>SUM(J10:J11)</f>
        <v>0</v>
      </c>
      <c r="K12" s="266" t="s">
        <v>90</v>
      </c>
      <c r="L12" s="299"/>
      <c r="M12" s="39">
        <f>SUM(M10:M11)</f>
        <v>2000</v>
      </c>
      <c r="N12" s="43">
        <f>SUM(N10:N11)</f>
        <v>0</v>
      </c>
      <c r="O12" s="300"/>
      <c r="P12" s="109"/>
      <c r="Q12" s="301"/>
      <c r="R12" s="78"/>
      <c r="S12" s="45" t="s">
        <v>90</v>
      </c>
      <c r="T12" s="39">
        <f>SUM(T10:T11)</f>
        <v>200</v>
      </c>
      <c r="U12" s="43">
        <f>SUM(U10:U11)</f>
        <v>0</v>
      </c>
    </row>
    <row r="13" spans="1:22" ht="9.75" customHeight="1">
      <c r="A13" s="5"/>
      <c r="B13" s="49"/>
      <c r="C13" s="111"/>
      <c r="D13" s="288"/>
      <c r="E13" s="49"/>
      <c r="F13" s="49"/>
      <c r="G13" s="35"/>
      <c r="H13" s="101"/>
      <c r="I13" s="49"/>
      <c r="J13" s="49"/>
      <c r="K13" s="35"/>
      <c r="L13" s="101"/>
      <c r="M13" s="49"/>
      <c r="N13" s="49"/>
      <c r="O13" s="111"/>
      <c r="P13" s="49"/>
      <c r="Q13" s="49"/>
      <c r="R13" s="49"/>
      <c r="S13" s="111"/>
      <c r="T13" s="49"/>
      <c r="U13" s="49"/>
    </row>
    <row r="14" spans="1:22" ht="2.25" customHeight="1">
      <c r="A14" s="279"/>
      <c r="B14" s="302"/>
      <c r="C14" s="86"/>
      <c r="D14" s="180"/>
      <c r="E14" s="49"/>
      <c r="F14" s="49"/>
      <c r="G14" s="35"/>
      <c r="H14" s="101"/>
      <c r="I14" s="49"/>
      <c r="J14" s="49"/>
      <c r="K14" s="35"/>
      <c r="L14" s="101"/>
      <c r="M14" s="49"/>
      <c r="N14" s="49"/>
      <c r="O14" s="49"/>
      <c r="P14" s="49"/>
      <c r="Q14" s="49"/>
      <c r="R14" s="49"/>
      <c r="S14" s="49"/>
      <c r="T14" s="49"/>
      <c r="U14" s="49"/>
    </row>
    <row r="15" spans="1:22" ht="15.75" customHeight="1">
      <c r="A15" s="27">
        <v>3</v>
      </c>
      <c r="B15" s="335" t="s">
        <v>60</v>
      </c>
      <c r="C15" s="273" t="s">
        <v>61</v>
      </c>
      <c r="D15" s="303"/>
      <c r="E15" s="282" t="s">
        <v>268</v>
      </c>
      <c r="F15" s="323" t="s">
        <v>62</v>
      </c>
      <c r="G15" s="283" t="s">
        <v>61</v>
      </c>
      <c r="H15" s="304"/>
      <c r="I15" s="282" t="s">
        <v>268</v>
      </c>
      <c r="J15" s="323" t="s">
        <v>62</v>
      </c>
      <c r="K15" s="283" t="s">
        <v>61</v>
      </c>
      <c r="L15" s="304"/>
      <c r="M15" s="282" t="s">
        <v>268</v>
      </c>
      <c r="N15" s="323" t="s">
        <v>62</v>
      </c>
      <c r="O15" s="49"/>
      <c r="P15" s="49"/>
      <c r="Q15" s="49"/>
      <c r="R15" s="49"/>
      <c r="S15" s="49"/>
      <c r="T15" s="49"/>
      <c r="U15" s="49"/>
    </row>
    <row r="16" spans="1:22" ht="15.75" customHeight="1">
      <c r="A16" s="258"/>
      <c r="B16" s="176" t="s">
        <v>109</v>
      </c>
      <c r="C16" s="32" t="s">
        <v>47</v>
      </c>
      <c r="D16" s="256" t="s">
        <v>238</v>
      </c>
      <c r="E16" s="30">
        <v>950</v>
      </c>
      <c r="F16" s="34"/>
      <c r="G16" s="31" t="s">
        <v>47</v>
      </c>
      <c r="H16" s="100"/>
      <c r="I16" s="30">
        <v>150</v>
      </c>
      <c r="J16" s="34"/>
      <c r="K16" s="31" t="s">
        <v>47</v>
      </c>
      <c r="L16" s="100" t="s">
        <v>238</v>
      </c>
      <c r="M16" s="30">
        <v>150</v>
      </c>
      <c r="N16" s="34"/>
      <c r="O16" s="49"/>
      <c r="P16" s="49"/>
      <c r="Q16" s="49"/>
      <c r="R16" s="49"/>
      <c r="S16" s="49"/>
      <c r="T16" s="49"/>
      <c r="U16" s="49"/>
    </row>
    <row r="17" spans="1:21" ht="15.75" customHeight="1">
      <c r="A17" s="15"/>
      <c r="B17" s="566" t="s">
        <v>264</v>
      </c>
      <c r="C17" s="32" t="s">
        <v>111</v>
      </c>
      <c r="D17" s="98" t="s">
        <v>243</v>
      </c>
      <c r="E17" s="30">
        <v>1300</v>
      </c>
      <c r="F17" s="163"/>
      <c r="G17" s="77"/>
      <c r="H17" s="101"/>
      <c r="I17" s="49"/>
      <c r="J17" s="177"/>
      <c r="K17" s="77"/>
      <c r="L17" s="101"/>
      <c r="M17" s="49"/>
      <c r="N17" s="83"/>
      <c r="O17" s="49"/>
      <c r="P17" s="49"/>
      <c r="Q17" s="49"/>
      <c r="R17" s="49"/>
      <c r="S17" s="49"/>
      <c r="T17" s="49"/>
      <c r="U17" s="49"/>
    </row>
    <row r="18" spans="1:21" ht="15.75" customHeight="1">
      <c r="A18" s="15" t="s">
        <v>110</v>
      </c>
      <c r="B18" s="567"/>
      <c r="C18" s="32" t="s">
        <v>298</v>
      </c>
      <c r="D18" s="98" t="s">
        <v>243</v>
      </c>
      <c r="E18" s="30">
        <v>500</v>
      </c>
      <c r="F18" s="34"/>
      <c r="G18" s="77"/>
      <c r="H18" s="101"/>
      <c r="I18" s="49"/>
      <c r="J18" s="177"/>
      <c r="K18" s="77"/>
      <c r="L18" s="101"/>
      <c r="M18" s="49"/>
      <c r="N18" s="83"/>
      <c r="O18" s="49"/>
      <c r="P18" s="49"/>
      <c r="Q18" s="49"/>
      <c r="R18" s="49"/>
      <c r="S18" s="49"/>
      <c r="T18" s="49"/>
      <c r="U18" s="49"/>
    </row>
    <row r="19" spans="1:21" ht="15.75" customHeight="1">
      <c r="A19" s="336"/>
      <c r="B19" s="176" t="s">
        <v>113</v>
      </c>
      <c r="C19" s="32" t="s">
        <v>255</v>
      </c>
      <c r="D19" s="98" t="s">
        <v>243</v>
      </c>
      <c r="E19" s="30">
        <v>1250</v>
      </c>
      <c r="F19" s="34"/>
      <c r="G19" s="77"/>
      <c r="H19" s="101"/>
      <c r="I19" s="49"/>
      <c r="J19" s="177"/>
      <c r="K19" s="77"/>
      <c r="L19" s="101"/>
      <c r="M19" s="49"/>
      <c r="N19" s="83"/>
      <c r="O19" s="49"/>
      <c r="P19" s="49"/>
      <c r="Q19" s="49"/>
      <c r="R19" s="49"/>
      <c r="S19" s="49"/>
      <c r="T19" s="49"/>
      <c r="U19" s="49"/>
    </row>
    <row r="20" spans="1:21" ht="15.75" customHeight="1">
      <c r="A20" s="15" t="s">
        <v>112</v>
      </c>
      <c r="B20" s="176" t="s">
        <v>114</v>
      </c>
      <c r="C20" s="32" t="s">
        <v>48</v>
      </c>
      <c r="D20" s="98" t="s">
        <v>243</v>
      </c>
      <c r="E20" s="30">
        <v>1000</v>
      </c>
      <c r="F20" s="34"/>
      <c r="G20" s="77"/>
      <c r="H20" s="101"/>
      <c r="I20" s="49"/>
      <c r="J20" s="177"/>
      <c r="K20" s="165"/>
      <c r="L20" s="101"/>
      <c r="M20" s="49"/>
      <c r="N20" s="83"/>
      <c r="O20" s="49"/>
      <c r="P20" s="49"/>
      <c r="Q20" s="49"/>
      <c r="R20" s="49"/>
      <c r="S20" s="49"/>
      <c r="T20" s="49"/>
      <c r="U20" s="49"/>
    </row>
    <row r="21" spans="1:21" ht="16.5" customHeight="1">
      <c r="A21" s="15"/>
      <c r="B21" s="557" t="s">
        <v>115</v>
      </c>
      <c r="C21" s="32" t="s">
        <v>257</v>
      </c>
      <c r="D21" s="98" t="s">
        <v>243</v>
      </c>
      <c r="E21" s="30">
        <v>1450</v>
      </c>
      <c r="F21" s="163"/>
      <c r="G21" s="31" t="s">
        <v>49</v>
      </c>
      <c r="H21" s="100"/>
      <c r="I21" s="30">
        <v>100</v>
      </c>
      <c r="J21" s="34"/>
      <c r="K21" s="35"/>
      <c r="L21" s="101"/>
      <c r="M21" s="49"/>
      <c r="N21" s="177"/>
      <c r="O21" s="49"/>
      <c r="P21" s="49"/>
      <c r="Q21" s="49"/>
      <c r="R21" s="49"/>
      <c r="S21" s="49"/>
      <c r="T21" s="49"/>
      <c r="U21" s="49"/>
    </row>
    <row r="22" spans="1:21" ht="16.5" customHeight="1">
      <c r="A22" s="15" t="s">
        <v>94</v>
      </c>
      <c r="B22" s="557"/>
      <c r="C22" s="32" t="s">
        <v>258</v>
      </c>
      <c r="D22" s="98" t="s">
        <v>243</v>
      </c>
      <c r="E22" s="30">
        <v>650</v>
      </c>
      <c r="F22" s="34"/>
      <c r="G22" s="77"/>
      <c r="H22" s="101"/>
      <c r="I22" s="49"/>
      <c r="J22" s="177"/>
      <c r="K22" s="35"/>
      <c r="L22" s="101"/>
      <c r="M22" s="49"/>
      <c r="N22" s="177"/>
      <c r="O22" s="49"/>
      <c r="P22" s="49"/>
      <c r="Q22" s="49"/>
      <c r="R22" s="49"/>
      <c r="S22" s="49"/>
      <c r="T22" s="49"/>
      <c r="U22" s="49"/>
    </row>
    <row r="23" spans="1:21" ht="15" customHeight="1">
      <c r="A23" s="9"/>
      <c r="B23" s="176" t="s">
        <v>116</v>
      </c>
      <c r="C23" s="32" t="s">
        <v>256</v>
      </c>
      <c r="D23" s="98" t="s">
        <v>243</v>
      </c>
      <c r="E23" s="30">
        <v>950</v>
      </c>
      <c r="F23" s="34"/>
      <c r="G23" s="77"/>
      <c r="H23" s="101"/>
      <c r="I23" s="49"/>
      <c r="J23" s="177"/>
      <c r="K23" s="35"/>
      <c r="L23" s="101"/>
      <c r="M23" s="49"/>
      <c r="N23" s="177"/>
      <c r="O23" s="284"/>
      <c r="P23" s="284"/>
      <c r="Q23" s="284"/>
      <c r="R23" s="284"/>
      <c r="S23" s="284"/>
      <c r="T23" s="284"/>
      <c r="U23" s="284"/>
    </row>
    <row r="24" spans="1:21" ht="15.75" customHeight="1">
      <c r="A24" s="258"/>
      <c r="B24" s="326" t="s">
        <v>117</v>
      </c>
      <c r="C24" s="32" t="s">
        <v>340</v>
      </c>
      <c r="D24" s="98" t="s">
        <v>243</v>
      </c>
      <c r="E24" s="30">
        <v>1250</v>
      </c>
      <c r="F24" s="34"/>
      <c r="G24" s="77"/>
      <c r="H24" s="101"/>
      <c r="I24" s="49"/>
      <c r="J24" s="177"/>
      <c r="K24" s="35"/>
      <c r="L24" s="101"/>
      <c r="M24" s="49"/>
      <c r="N24" s="177"/>
      <c r="O24" s="49"/>
      <c r="P24" s="49"/>
      <c r="Q24" s="49"/>
      <c r="R24" s="49"/>
      <c r="S24" s="49"/>
      <c r="T24" s="49"/>
      <c r="U24" s="49"/>
    </row>
    <row r="25" spans="1:21" ht="15.75" customHeight="1">
      <c r="A25" s="258"/>
      <c r="B25" s="326"/>
      <c r="C25" s="32"/>
      <c r="D25" s="98"/>
      <c r="E25" s="30"/>
      <c r="F25" s="34"/>
      <c r="G25" s="77"/>
      <c r="H25" s="101"/>
      <c r="I25" s="49"/>
      <c r="J25" s="177"/>
      <c r="K25" s="35"/>
      <c r="L25" s="101"/>
      <c r="M25" s="49"/>
      <c r="N25" s="83"/>
      <c r="O25" s="49"/>
      <c r="P25" s="49"/>
      <c r="Q25" s="49"/>
      <c r="R25" s="49"/>
      <c r="S25" s="49"/>
      <c r="T25" s="49"/>
      <c r="U25" s="49"/>
    </row>
    <row r="26" spans="1:21" ht="15.75" hidden="1" customHeight="1">
      <c r="A26" s="258"/>
      <c r="B26" s="337"/>
      <c r="C26" s="160" t="s">
        <v>118</v>
      </c>
      <c r="D26" s="50"/>
      <c r="E26" s="178" t="s">
        <v>119</v>
      </c>
      <c r="F26" s="83"/>
      <c r="G26" s="35"/>
      <c r="H26" s="101"/>
      <c r="I26" s="49"/>
      <c r="J26" s="83"/>
      <c r="K26" s="35"/>
      <c r="L26" s="101"/>
      <c r="M26" s="49"/>
      <c r="N26" s="83"/>
      <c r="O26" s="49"/>
      <c r="P26" s="49"/>
      <c r="Q26" s="49"/>
      <c r="R26" s="49"/>
      <c r="S26" s="49"/>
      <c r="T26" s="49"/>
      <c r="U26" s="49"/>
    </row>
    <row r="27" spans="1:21" ht="16.5" customHeight="1">
      <c r="A27" s="338"/>
      <c r="B27" s="20">
        <f>E27+I27+M27+P27+T27</f>
        <v>9700</v>
      </c>
      <c r="C27" s="21" t="s">
        <v>90</v>
      </c>
      <c r="D27" s="22"/>
      <c r="E27" s="39">
        <f>SUM(E16:E25)</f>
        <v>9300</v>
      </c>
      <c r="F27" s="43">
        <f>SUM(F16:F25)</f>
        <v>0</v>
      </c>
      <c r="G27" s="266" t="s">
        <v>90</v>
      </c>
      <c r="H27" s="299"/>
      <c r="I27" s="39">
        <f>SUM(I16:I22)</f>
        <v>250</v>
      </c>
      <c r="J27" s="43">
        <f>SUM(J16:J25)</f>
        <v>0</v>
      </c>
      <c r="K27" s="266" t="s">
        <v>90</v>
      </c>
      <c r="L27" s="299"/>
      <c r="M27" s="39">
        <f>SUM(M16:M20)</f>
        <v>150</v>
      </c>
      <c r="N27" s="43">
        <f>SUM(N16:N25)</f>
        <v>0</v>
      </c>
      <c r="O27" s="49"/>
      <c r="P27" s="49"/>
      <c r="Q27" s="49"/>
      <c r="R27" s="49"/>
      <c r="S27" s="49"/>
      <c r="T27" s="49"/>
      <c r="U27" s="49"/>
    </row>
    <row r="28" spans="1:21" ht="17.25" customHeight="1">
      <c r="A28" s="112"/>
      <c r="B28" s="112"/>
      <c r="C28" s="113"/>
      <c r="Q28" s="49"/>
      <c r="R28" s="49"/>
      <c r="S28" s="49"/>
      <c r="T28" s="49"/>
      <c r="U28" s="49"/>
    </row>
    <row r="29" spans="1:21" ht="21" customHeight="1">
      <c r="A29" s="565" t="s">
        <v>335</v>
      </c>
      <c r="B29" s="565"/>
      <c r="C29" s="565"/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5"/>
      <c r="O29" s="565"/>
      <c r="P29" s="5"/>
      <c r="Q29" s="49"/>
      <c r="R29" s="49"/>
      <c r="S29" s="49"/>
      <c r="T29" s="49"/>
      <c r="U29" s="49"/>
    </row>
    <row r="30" spans="1:21" ht="21" customHeight="1">
      <c r="A30" s="565" t="s">
        <v>345</v>
      </c>
      <c r="B30" s="565"/>
      <c r="C30" s="565"/>
      <c r="D30" s="565"/>
      <c r="E30" s="565"/>
      <c r="F30" s="565"/>
      <c r="G30" s="565"/>
      <c r="H30" s="565"/>
      <c r="I30" s="565"/>
      <c r="J30" s="565"/>
      <c r="K30" s="565"/>
      <c r="L30" s="565"/>
      <c r="M30" s="565"/>
      <c r="N30" s="565"/>
      <c r="Q30" s="501"/>
      <c r="R30" s="502"/>
      <c r="S30" s="501"/>
      <c r="T30" s="501"/>
      <c r="U30" s="501"/>
    </row>
    <row r="31" spans="1:21" ht="21" customHeight="1">
      <c r="A31" s="51" t="s">
        <v>246</v>
      </c>
      <c r="B31" s="51"/>
      <c r="C31" s="51"/>
      <c r="D31" s="88"/>
      <c r="E31" s="51"/>
      <c r="F31" s="51"/>
      <c r="G31" s="51"/>
      <c r="H31" s="88"/>
      <c r="I31" s="51"/>
      <c r="J31" s="51"/>
      <c r="K31" s="51"/>
      <c r="L31" s="88"/>
      <c r="M31" s="51"/>
      <c r="N31" s="51"/>
      <c r="O31" s="51"/>
      <c r="P31" s="51"/>
      <c r="Q31" s="53"/>
      <c r="R31" s="35"/>
      <c r="S31" s="35"/>
      <c r="T31" s="49"/>
      <c r="U31" s="49"/>
    </row>
    <row r="32" spans="1:21" ht="21" customHeight="1">
      <c r="A32" s="89" t="s">
        <v>283</v>
      </c>
      <c r="U32" s="54" t="str">
        <f>全県!W36</f>
        <v>　　　山新販売㈱　　山新折込センター</v>
      </c>
    </row>
    <row r="33" spans="1:21" ht="21" customHeight="1">
      <c r="A33" s="89"/>
      <c r="Q33" s="56"/>
      <c r="R33" s="90"/>
      <c r="U33" s="57" t="str">
        <f>全県!W37</f>
        <v>　　　　　〒990-0039 山形市香澄町１－２０－８</v>
      </c>
    </row>
    <row r="34" spans="1:21" ht="21" customHeight="1">
      <c r="A34" s="89"/>
      <c r="U34" s="57" t="str">
        <f>全県!W38</f>
        <v>　　　　　 ℡ 023（616）3650  fax 023（616）3651</v>
      </c>
    </row>
    <row r="35" spans="1:21" ht="21" customHeight="1">
      <c r="U35" s="114"/>
    </row>
    <row r="36" spans="1:21">
      <c r="Q36" s="59"/>
    </row>
  </sheetData>
  <sheetProtection sheet="1" selectLockedCells="1"/>
  <protectedRanges>
    <protectedRange sqref="A5:J5" name="範囲　山形・上山"/>
  </protectedRanges>
  <mergeCells count="32">
    <mergeCell ref="K3:N3"/>
    <mergeCell ref="B2:K2"/>
    <mergeCell ref="R3:T3"/>
    <mergeCell ref="G3:J3"/>
    <mergeCell ref="A3:F3"/>
    <mergeCell ref="S2:U2"/>
    <mergeCell ref="O3:Q3"/>
    <mergeCell ref="G8:J8"/>
    <mergeCell ref="A4:F4"/>
    <mergeCell ref="G4:J4"/>
    <mergeCell ref="K4:N4"/>
    <mergeCell ref="O4:Q4"/>
    <mergeCell ref="C5:J5"/>
    <mergeCell ref="M5:Q5"/>
    <mergeCell ref="M6:Q6"/>
    <mergeCell ref="A6:J6"/>
    <mergeCell ref="R5:R6"/>
    <mergeCell ref="S5:T6"/>
    <mergeCell ref="S4:T4"/>
    <mergeCell ref="S30:U30"/>
    <mergeCell ref="K8:N8"/>
    <mergeCell ref="O8:Q8"/>
    <mergeCell ref="A29:O29"/>
    <mergeCell ref="Q30:R30"/>
    <mergeCell ref="A30:N30"/>
    <mergeCell ref="B8:F8"/>
    <mergeCell ref="B17:B18"/>
    <mergeCell ref="B21:B22"/>
    <mergeCell ref="R8:U8"/>
    <mergeCell ref="B9:C9"/>
    <mergeCell ref="B10:C10"/>
    <mergeCell ref="B11:C11"/>
  </mergeCells>
  <phoneticPr fontId="2"/>
  <dataValidations count="1">
    <dataValidation type="list" allowBlank="1" showInputMessage="1" sqref="U6" xr:uid="{00000000-0002-0000-0600-000000000000}">
      <formula1>"掲載する,掲載しない"</formula1>
    </dataValidation>
  </dataValidations>
  <pageMargins left="0.61" right="0.2" top="0.6" bottom="0.66" header="0.51200000000000001" footer="0.51200000000000001"/>
  <pageSetup paperSize="9" scale="8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2"/>
  <sheetViews>
    <sheetView showZeros="0" view="pageBreakPreview" zoomScale="110" zoomScaleNormal="75" zoomScaleSheetLayoutView="110" workbookViewId="0">
      <selection activeCell="A8" sqref="A8"/>
    </sheetView>
  </sheetViews>
  <sheetFormatPr baseColWidth="10" defaultColWidth="9" defaultRowHeight="14"/>
  <cols>
    <col min="1" max="1" width="5" style="2" customWidth="1"/>
    <col min="2" max="2" width="5.6640625" style="2" customWidth="1"/>
    <col min="3" max="3" width="8.1640625" style="2" customWidth="1"/>
    <col min="4" max="4" width="1.83203125" style="3" customWidth="1"/>
    <col min="5" max="5" width="7.1640625" style="2" customWidth="1"/>
    <col min="6" max="6" width="7.83203125" style="2" customWidth="1"/>
    <col min="7" max="7" width="9" style="2"/>
    <col min="8" max="8" width="1.5" style="3" customWidth="1"/>
    <col min="9" max="9" width="7.1640625" style="2" customWidth="1"/>
    <col min="10" max="10" width="8.33203125" style="2" customWidth="1"/>
    <col min="11" max="11" width="9" style="2"/>
    <col min="12" max="12" width="1.6640625" style="3" customWidth="1"/>
    <col min="13" max="13" width="7.1640625" style="2" customWidth="1"/>
    <col min="14" max="14" width="8.5" style="2" customWidth="1"/>
    <col min="15" max="15" width="10.5" style="2" customWidth="1"/>
    <col min="16" max="16" width="7.1640625" style="2" customWidth="1"/>
    <col min="17" max="17" width="9" style="2"/>
    <col min="18" max="18" width="8.6640625" style="2" customWidth="1"/>
    <col min="19" max="19" width="8.5" style="2" customWidth="1"/>
    <col min="20" max="20" width="7" style="2" customWidth="1"/>
    <col min="21" max="21" width="9" style="2"/>
    <col min="22" max="22" width="3" style="2" customWidth="1"/>
    <col min="23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115"/>
      <c r="M2" s="61"/>
      <c r="N2" s="63" t="s">
        <v>231</v>
      </c>
      <c r="O2" s="61"/>
      <c r="P2" s="61"/>
      <c r="Q2" s="61"/>
      <c r="R2" s="61"/>
      <c r="S2" s="521">
        <f>IF(OR(全県!T1="",全県!T1=0),"",全県!T1)</f>
        <v>46174</v>
      </c>
      <c r="T2" s="521"/>
      <c r="U2" s="521"/>
      <c r="V2" s="4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2"/>
      <c r="K3" s="451" t="s">
        <v>67</v>
      </c>
      <c r="L3" s="452"/>
      <c r="M3" s="452"/>
      <c r="N3" s="453"/>
      <c r="O3" s="451" t="s">
        <v>68</v>
      </c>
      <c r="P3" s="452"/>
      <c r="Q3" s="527"/>
      <c r="R3" s="452" t="s">
        <v>69</v>
      </c>
      <c r="S3" s="452"/>
      <c r="T3" s="453"/>
      <c r="U3" s="116" t="s">
        <v>31</v>
      </c>
      <c r="V3" s="4"/>
    </row>
    <row r="4" spans="1:22" ht="27" customHeight="1">
      <c r="A4" s="472" t="str">
        <f>IF(OR(全県!A3="",全県!A3=0),"",全県!A3)</f>
        <v/>
      </c>
      <c r="B4" s="467"/>
      <c r="C4" s="467"/>
      <c r="D4" s="467"/>
      <c r="E4" s="467"/>
      <c r="F4" s="468"/>
      <c r="G4" s="466" t="str">
        <f>IF(OR(全県!F3="",全県!F3=0),"",全県!F3)</f>
        <v/>
      </c>
      <c r="H4" s="467"/>
      <c r="I4" s="467"/>
      <c r="J4" s="467"/>
      <c r="K4" s="466" t="str">
        <f>IF(OR(全県!J3="",全県!J3=0),"",全県!J3)</f>
        <v/>
      </c>
      <c r="L4" s="467"/>
      <c r="M4" s="467"/>
      <c r="N4" s="468"/>
      <c r="O4" s="463" t="str">
        <f>IF(OR(全県!N3="",全県!N3=0),"",全県!N3)</f>
        <v/>
      </c>
      <c r="P4" s="464"/>
      <c r="Q4" s="563"/>
      <c r="R4" s="175" t="s">
        <v>71</v>
      </c>
      <c r="S4" s="528">
        <f>全県!R3</f>
        <v>0</v>
      </c>
      <c r="T4" s="529"/>
      <c r="U4" s="213" t="str">
        <f>IF(OR(全県!U3="",全県!U3=0),"",全県!U3)</f>
        <v/>
      </c>
      <c r="V4" s="4"/>
    </row>
    <row r="5" spans="1:22" ht="19" customHeight="1">
      <c r="A5" s="65" t="s">
        <v>336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541"/>
      <c r="R5" s="511" t="s">
        <v>72</v>
      </c>
      <c r="S5" s="512">
        <f>+F17+J17+N17+Q17+U17+F24+J24+N24+Q24+U24+F31+U31</f>
        <v>0</v>
      </c>
      <c r="T5" s="513"/>
      <c r="U5" s="94"/>
      <c r="V5" s="4"/>
    </row>
    <row r="6" spans="1:22" ht="19" customHeight="1">
      <c r="A6" s="485" t="str">
        <f>全県!A5&amp;" "&amp;IF(OR(全県!B5="",全県!B50),"                               ",全県!B5)&amp;"        "&amp;全県!E5&amp;" "&amp;IF(OR(全県!F5="",全県!F50),"                                                 ",全県!F5)</f>
        <v xml:space="preserve">TEL                                        FAX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33"/>
      <c r="R6" s="500"/>
      <c r="S6" s="514"/>
      <c r="T6" s="515"/>
      <c r="U6" s="215" t="str">
        <f>IF(OR(全県!U5="",全県!U5=0),"",全県!U5)</f>
        <v/>
      </c>
      <c r="V6" s="4"/>
    </row>
    <row r="7" spans="1:22" ht="9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5"/>
      <c r="Q7" s="5"/>
      <c r="R7" s="5"/>
      <c r="S7" s="5"/>
      <c r="T7" s="5"/>
      <c r="U7" s="5"/>
    </row>
    <row r="8" spans="1:22" ht="22.5" customHeight="1">
      <c r="A8" s="27" t="s">
        <v>39</v>
      </c>
      <c r="B8" s="504" t="s">
        <v>41</v>
      </c>
      <c r="C8" s="504"/>
      <c r="D8" s="504"/>
      <c r="E8" s="504"/>
      <c r="F8" s="510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10" t="s">
        <v>76</v>
      </c>
      <c r="P8" s="510"/>
      <c r="Q8" s="510"/>
      <c r="R8" s="504" t="s">
        <v>77</v>
      </c>
      <c r="S8" s="504"/>
      <c r="T8" s="504"/>
      <c r="U8" s="505"/>
    </row>
    <row r="9" spans="1:22" ht="15.75" customHeight="1">
      <c r="A9" s="71">
        <v>1</v>
      </c>
      <c r="B9" s="503" t="s">
        <v>40</v>
      </c>
      <c r="C9" s="503"/>
      <c r="D9" s="254"/>
      <c r="E9" s="255" t="s">
        <v>268</v>
      </c>
      <c r="F9" s="7" t="s">
        <v>62</v>
      </c>
      <c r="G9" s="8" t="s">
        <v>61</v>
      </c>
      <c r="H9" s="293"/>
      <c r="I9" s="255" t="s">
        <v>268</v>
      </c>
      <c r="J9" s="7" t="s">
        <v>62</v>
      </c>
      <c r="K9" s="8" t="s">
        <v>61</v>
      </c>
      <c r="L9" s="293"/>
      <c r="M9" s="255" t="s">
        <v>268</v>
      </c>
      <c r="N9" s="132" t="s">
        <v>62</v>
      </c>
      <c r="O9" s="359"/>
      <c r="P9" s="357"/>
      <c r="Q9" s="360"/>
      <c r="R9" s="8" t="s">
        <v>78</v>
      </c>
      <c r="S9" s="253" t="s">
        <v>61</v>
      </c>
      <c r="T9" s="255" t="s">
        <v>268</v>
      </c>
      <c r="U9" s="7" t="s">
        <v>62</v>
      </c>
    </row>
    <row r="10" spans="1:22" ht="15.75" customHeight="1">
      <c r="A10" s="15"/>
      <c r="B10" s="535" t="s">
        <v>96</v>
      </c>
      <c r="C10" s="535"/>
      <c r="D10" s="98" t="s">
        <v>238</v>
      </c>
      <c r="E10" s="30">
        <v>14250</v>
      </c>
      <c r="F10" s="34">
        <f>SUM(F11:F14)</f>
        <v>0</v>
      </c>
      <c r="G10" s="31" t="s">
        <v>97</v>
      </c>
      <c r="H10" s="100"/>
      <c r="I10" s="30">
        <v>3100</v>
      </c>
      <c r="J10" s="34">
        <f>SUM(J11:J12)</f>
        <v>0</v>
      </c>
      <c r="K10" s="179"/>
      <c r="L10" s="180"/>
      <c r="M10" s="49"/>
      <c r="N10" s="145"/>
      <c r="O10" s="165"/>
      <c r="P10" s="49"/>
      <c r="Q10" s="356"/>
      <c r="R10" s="31" t="s">
        <v>45</v>
      </c>
      <c r="S10" s="32" t="s">
        <v>289</v>
      </c>
      <c r="T10" s="30">
        <v>300</v>
      </c>
      <c r="U10" s="34"/>
    </row>
    <row r="11" spans="1:22" ht="15.75" customHeight="1">
      <c r="A11" s="15" t="s">
        <v>95</v>
      </c>
      <c r="B11" s="181" t="s">
        <v>357</v>
      </c>
      <c r="C11" s="32"/>
      <c r="D11" s="98"/>
      <c r="E11" s="30"/>
      <c r="F11" s="34"/>
      <c r="G11" s="181" t="s">
        <v>358</v>
      </c>
      <c r="H11" s="182"/>
      <c r="I11" s="30"/>
      <c r="J11" s="34"/>
      <c r="K11" s="179"/>
      <c r="L11" s="180"/>
      <c r="M11" s="49"/>
      <c r="N11" s="137"/>
      <c r="O11" s="165"/>
      <c r="P11" s="49"/>
      <c r="Q11" s="356"/>
      <c r="R11" s="184"/>
      <c r="S11" s="184"/>
      <c r="T11" s="185"/>
      <c r="U11" s="82"/>
    </row>
    <row r="12" spans="1:22" ht="15.75" customHeight="1">
      <c r="A12" s="15"/>
      <c r="B12" s="181" t="s">
        <v>343</v>
      </c>
      <c r="C12" s="32"/>
      <c r="D12" s="98"/>
      <c r="E12" s="30"/>
      <c r="F12" s="34"/>
      <c r="G12" s="186" t="s">
        <v>325</v>
      </c>
      <c r="H12" s="187"/>
      <c r="I12" s="30"/>
      <c r="J12" s="34"/>
      <c r="K12" s="179"/>
      <c r="L12" s="180"/>
      <c r="M12" s="49"/>
      <c r="N12" s="137"/>
      <c r="O12" s="165"/>
      <c r="P12" s="49"/>
      <c r="Q12" s="356"/>
      <c r="R12" s="77"/>
      <c r="S12" s="77"/>
      <c r="T12" s="49"/>
      <c r="U12" s="177"/>
    </row>
    <row r="13" spans="1:22" ht="15.75" customHeight="1">
      <c r="A13" s="15" t="s">
        <v>92</v>
      </c>
      <c r="B13" s="181" t="s">
        <v>333</v>
      </c>
      <c r="C13" s="32"/>
      <c r="D13" s="98"/>
      <c r="E13" s="30"/>
      <c r="F13" s="34"/>
      <c r="G13" s="186"/>
      <c r="H13" s="187"/>
      <c r="I13" s="30"/>
      <c r="J13" s="34"/>
      <c r="K13" s="188"/>
      <c r="L13" s="189"/>
      <c r="M13" s="190"/>
      <c r="N13" s="358"/>
      <c r="O13" s="165"/>
      <c r="P13" s="49"/>
      <c r="Q13" s="356"/>
      <c r="R13" s="77"/>
      <c r="S13" s="77"/>
      <c r="T13" s="49"/>
      <c r="U13" s="177"/>
    </row>
    <row r="14" spans="1:22" ht="15.75" customHeight="1">
      <c r="A14" s="15"/>
      <c r="B14" s="181" t="s">
        <v>344</v>
      </c>
      <c r="C14" s="32"/>
      <c r="D14" s="98"/>
      <c r="E14" s="30"/>
      <c r="F14" s="34"/>
      <c r="G14" s="31" t="s">
        <v>99</v>
      </c>
      <c r="H14" s="100"/>
      <c r="I14" s="30">
        <v>1950</v>
      </c>
      <c r="J14" s="34">
        <f>SUM(J15:J16)</f>
        <v>0</v>
      </c>
      <c r="K14" s="31" t="s">
        <v>99</v>
      </c>
      <c r="L14" s="182"/>
      <c r="M14" s="30">
        <v>2500</v>
      </c>
      <c r="N14" s="134">
        <f>SUM(N15:N16)</f>
        <v>0</v>
      </c>
      <c r="O14" s="165"/>
      <c r="P14" s="49"/>
      <c r="Q14" s="356"/>
      <c r="R14" s="77"/>
      <c r="S14" s="77"/>
      <c r="T14" s="49"/>
      <c r="U14" s="177"/>
    </row>
    <row r="15" spans="1:22" ht="15.75" customHeight="1">
      <c r="A15" s="15" t="s">
        <v>88</v>
      </c>
      <c r="B15" s="535" t="s">
        <v>282</v>
      </c>
      <c r="C15" s="535"/>
      <c r="D15" s="98" t="s">
        <v>238</v>
      </c>
      <c r="E15" s="30">
        <v>2300</v>
      </c>
      <c r="F15" s="34"/>
      <c r="G15" s="181" t="s">
        <v>359</v>
      </c>
      <c r="H15" s="182"/>
      <c r="I15" s="30"/>
      <c r="J15" s="34"/>
      <c r="K15" s="181" t="s">
        <v>361</v>
      </c>
      <c r="L15" s="182"/>
      <c r="M15" s="30"/>
      <c r="N15" s="134"/>
      <c r="O15" s="165"/>
      <c r="P15" s="49"/>
      <c r="Q15" s="356"/>
      <c r="R15" s="77"/>
      <c r="S15" s="77"/>
      <c r="T15" s="49"/>
      <c r="U15" s="177"/>
    </row>
    <row r="16" spans="1:22" ht="15.75" customHeight="1">
      <c r="A16" s="15"/>
      <c r="B16" s="535" t="s">
        <v>98</v>
      </c>
      <c r="C16" s="535"/>
      <c r="D16" s="98"/>
      <c r="E16" s="30">
        <v>400</v>
      </c>
      <c r="F16" s="34"/>
      <c r="G16" s="181" t="s">
        <v>360</v>
      </c>
      <c r="H16" s="182"/>
      <c r="I16" s="30"/>
      <c r="J16" s="34"/>
      <c r="K16" s="181" t="s">
        <v>323</v>
      </c>
      <c r="L16" s="182"/>
      <c r="M16" s="30"/>
      <c r="N16" s="137"/>
      <c r="O16" s="165"/>
      <c r="P16" s="49"/>
      <c r="Q16" s="356"/>
      <c r="R16" s="77"/>
      <c r="S16" s="77"/>
      <c r="T16" s="49"/>
      <c r="U16" s="177"/>
    </row>
    <row r="17" spans="1:21" ht="15.75" customHeight="1">
      <c r="A17" s="305"/>
      <c r="B17" s="20">
        <f>E17+I17+M17+P17+T17</f>
        <v>24800</v>
      </c>
      <c r="C17" s="21" t="s">
        <v>90</v>
      </c>
      <c r="D17" s="22"/>
      <c r="E17" s="39">
        <f>SUM(E10:E16)</f>
        <v>16950</v>
      </c>
      <c r="F17" s="43">
        <f>SUM(F10+F15+F16)</f>
        <v>0</v>
      </c>
      <c r="G17" s="266" t="s">
        <v>90</v>
      </c>
      <c r="H17" s="299"/>
      <c r="I17" s="39">
        <f>SUM(I10:I16)</f>
        <v>5050</v>
      </c>
      <c r="J17" s="43">
        <f>SUM(J10+J14)</f>
        <v>0</v>
      </c>
      <c r="K17" s="266" t="s">
        <v>90</v>
      </c>
      <c r="L17" s="299"/>
      <c r="M17" s="39">
        <f>SUM(M10:M16)</f>
        <v>2500</v>
      </c>
      <c r="N17" s="339">
        <f>SUM(N14)</f>
        <v>0</v>
      </c>
      <c r="O17" s="300"/>
      <c r="P17" s="109"/>
      <c r="Q17" s="301">
        <f>SUM(Q10:Q16)</f>
        <v>0</v>
      </c>
      <c r="R17" s="267"/>
      <c r="S17" s="45" t="s">
        <v>90</v>
      </c>
      <c r="T17" s="39">
        <f>SUM(T10:T16)</f>
        <v>300</v>
      </c>
      <c r="U17" s="43">
        <f>SUM(U10:U16)</f>
        <v>0</v>
      </c>
    </row>
    <row r="18" spans="1:21" ht="15.75" customHeight="1">
      <c r="A18" s="340"/>
      <c r="B18" s="341"/>
      <c r="C18" s="341"/>
      <c r="D18" s="48"/>
      <c r="E18" s="49"/>
      <c r="F18" s="342"/>
      <c r="G18" s="77"/>
      <c r="H18" s="101"/>
      <c r="I18" s="49"/>
      <c r="J18" s="342"/>
      <c r="K18" s="77"/>
      <c r="L18" s="101"/>
      <c r="M18" s="49"/>
      <c r="N18" s="342"/>
      <c r="O18" s="77"/>
      <c r="P18" s="49"/>
      <c r="Q18" s="342"/>
      <c r="R18" s="49"/>
      <c r="S18" s="77"/>
      <c r="T18" s="49"/>
      <c r="U18" s="342"/>
    </row>
    <row r="19" spans="1:21" ht="3" customHeight="1">
      <c r="A19" s="340"/>
      <c r="B19" s="341"/>
      <c r="C19" s="341"/>
      <c r="D19" s="48"/>
      <c r="E19" s="49"/>
      <c r="F19" s="342"/>
      <c r="G19" s="77"/>
      <c r="H19" s="101"/>
      <c r="I19" s="49"/>
      <c r="J19" s="342"/>
      <c r="K19" s="77"/>
      <c r="L19" s="101"/>
      <c r="M19" s="49"/>
      <c r="N19" s="342"/>
      <c r="O19" s="77"/>
      <c r="P19" s="49"/>
      <c r="Q19" s="342"/>
      <c r="R19" s="49"/>
      <c r="S19" s="77"/>
      <c r="T19" s="49"/>
      <c r="U19" s="342"/>
    </row>
    <row r="20" spans="1:21" ht="15.75" customHeight="1">
      <c r="A20" s="290">
        <v>4</v>
      </c>
      <c r="B20" s="335" t="s">
        <v>60</v>
      </c>
      <c r="C20" s="79" t="s">
        <v>61</v>
      </c>
      <c r="D20" s="80"/>
      <c r="E20" s="282" t="s">
        <v>268</v>
      </c>
      <c r="F20" s="7" t="s">
        <v>62</v>
      </c>
      <c r="G20" s="130" t="s">
        <v>61</v>
      </c>
      <c r="H20" s="343"/>
      <c r="I20" s="282" t="s">
        <v>268</v>
      </c>
      <c r="J20" s="7" t="s">
        <v>62</v>
      </c>
      <c r="K20" s="130" t="s">
        <v>61</v>
      </c>
      <c r="L20" s="343"/>
      <c r="M20" s="282" t="s">
        <v>268</v>
      </c>
      <c r="N20" s="132" t="s">
        <v>62</v>
      </c>
      <c r="O20" s="359"/>
      <c r="P20" s="307"/>
      <c r="Q20" s="360"/>
      <c r="R20" s="130" t="s">
        <v>78</v>
      </c>
      <c r="S20" s="79" t="s">
        <v>61</v>
      </c>
      <c r="T20" s="282" t="s">
        <v>268</v>
      </c>
      <c r="U20" s="7" t="s">
        <v>62</v>
      </c>
    </row>
    <row r="21" spans="1:21" ht="15.75" customHeight="1">
      <c r="A21" s="569" t="s">
        <v>223</v>
      </c>
      <c r="B21" s="572" t="s">
        <v>222</v>
      </c>
      <c r="C21" s="140" t="s">
        <v>53</v>
      </c>
      <c r="D21" s="98" t="s">
        <v>238</v>
      </c>
      <c r="E21" s="30">
        <v>2000</v>
      </c>
      <c r="F21" s="34"/>
      <c r="G21" s="140" t="s">
        <v>53</v>
      </c>
      <c r="H21" s="29"/>
      <c r="I21" s="30">
        <v>600</v>
      </c>
      <c r="J21" s="34"/>
      <c r="K21" s="140" t="s">
        <v>53</v>
      </c>
      <c r="L21" s="29"/>
      <c r="M21" s="30">
        <v>1250</v>
      </c>
      <c r="N21" s="134"/>
      <c r="O21" s="165"/>
      <c r="P21" s="49"/>
      <c r="Q21" s="356"/>
      <c r="R21" s="31" t="s">
        <v>45</v>
      </c>
      <c r="S21" s="32" t="s">
        <v>215</v>
      </c>
      <c r="T21" s="30">
        <v>150</v>
      </c>
      <c r="U21" s="34"/>
    </row>
    <row r="22" spans="1:21" ht="15.75" customHeight="1">
      <c r="A22" s="574"/>
      <c r="B22" s="573"/>
      <c r="C22" s="81" t="s">
        <v>54</v>
      </c>
      <c r="D22" s="277" t="s">
        <v>243</v>
      </c>
      <c r="E22" s="30">
        <v>2050</v>
      </c>
      <c r="F22" s="34"/>
      <c r="G22" s="140" t="s">
        <v>56</v>
      </c>
      <c r="H22" s="29"/>
      <c r="I22" s="30">
        <v>50</v>
      </c>
      <c r="J22" s="34"/>
      <c r="K22" s="140" t="s">
        <v>58</v>
      </c>
      <c r="L22" s="29"/>
      <c r="M22" s="30">
        <v>150</v>
      </c>
      <c r="N22" s="134"/>
      <c r="O22" s="165"/>
      <c r="Q22" s="356"/>
      <c r="R22" s="35"/>
      <c r="S22" s="49"/>
      <c r="T22" s="49"/>
      <c r="U22" s="177"/>
    </row>
    <row r="23" spans="1:21" ht="15.75" customHeight="1">
      <c r="A23" s="574"/>
      <c r="B23" s="344" t="s">
        <v>93</v>
      </c>
      <c r="C23" s="81" t="s">
        <v>55</v>
      </c>
      <c r="D23" s="98" t="s">
        <v>238</v>
      </c>
      <c r="E23" s="30">
        <v>1250</v>
      </c>
      <c r="F23" s="34"/>
      <c r="G23" s="140" t="s">
        <v>57</v>
      </c>
      <c r="H23" s="29"/>
      <c r="I23" s="30">
        <v>100</v>
      </c>
      <c r="J23" s="34"/>
      <c r="K23" s="140" t="s">
        <v>59</v>
      </c>
      <c r="L23" s="29"/>
      <c r="M23" s="30">
        <v>300</v>
      </c>
      <c r="N23" s="134"/>
      <c r="O23" s="165"/>
      <c r="P23" s="49"/>
      <c r="Q23" s="356"/>
      <c r="R23" s="49"/>
      <c r="S23" s="111"/>
      <c r="T23" s="49"/>
      <c r="U23" s="177"/>
    </row>
    <row r="24" spans="1:21" ht="16.5" customHeight="1">
      <c r="A24" s="575"/>
      <c r="B24" s="20">
        <f>E24+I24+M24+P24+T24</f>
        <v>7900</v>
      </c>
      <c r="C24" s="21" t="s">
        <v>90</v>
      </c>
      <c r="D24" s="22"/>
      <c r="E24" s="39">
        <f>SUM(E21:E23)</f>
        <v>5300</v>
      </c>
      <c r="F24" s="43">
        <f>SUM(F21:F23)</f>
        <v>0</v>
      </c>
      <c r="G24" s="266" t="s">
        <v>90</v>
      </c>
      <c r="H24" s="299"/>
      <c r="I24" s="39">
        <f>SUM(I21:I23)</f>
        <v>750</v>
      </c>
      <c r="J24" s="43">
        <f>SUM(J21:J23)</f>
        <v>0</v>
      </c>
      <c r="K24" s="266" t="s">
        <v>90</v>
      </c>
      <c r="L24" s="299"/>
      <c r="M24" s="39">
        <f>SUM(M21:M23)</f>
        <v>1700</v>
      </c>
      <c r="N24" s="339">
        <f>SUM(N21:N23)</f>
        <v>0</v>
      </c>
      <c r="O24" s="300"/>
      <c r="P24" s="109"/>
      <c r="Q24" s="301"/>
      <c r="R24" s="267"/>
      <c r="S24" s="45" t="s">
        <v>90</v>
      </c>
      <c r="T24" s="39">
        <f>SUM(T21:T23)</f>
        <v>150</v>
      </c>
      <c r="U24" s="43">
        <f>SUM(U21:U23)</f>
        <v>0</v>
      </c>
    </row>
    <row r="25" spans="1:21" ht="9.75" customHeight="1">
      <c r="A25" s="49"/>
      <c r="B25" s="49"/>
      <c r="C25" s="167"/>
      <c r="D25" s="345"/>
      <c r="E25" s="49"/>
      <c r="F25" s="5"/>
      <c r="G25" s="167"/>
      <c r="H25" s="345"/>
      <c r="I25" s="49"/>
      <c r="J25" s="5"/>
      <c r="K25" s="167"/>
      <c r="L25" s="345"/>
      <c r="M25" s="49"/>
      <c r="N25" s="5"/>
      <c r="O25" s="167"/>
      <c r="P25" s="5"/>
      <c r="Q25" s="5"/>
      <c r="R25" s="5"/>
      <c r="S25" s="167"/>
      <c r="T25" s="5"/>
      <c r="U25" s="5"/>
    </row>
    <row r="26" spans="1:21" ht="10.5" hidden="1" customHeight="1">
      <c r="A26" s="302"/>
      <c r="B26" s="302"/>
      <c r="C26" s="74"/>
      <c r="D26" s="55"/>
      <c r="E26" s="49"/>
      <c r="F26" s="5"/>
      <c r="G26" s="5"/>
      <c r="H26" s="6"/>
      <c r="I26" s="49"/>
      <c r="J26" s="5"/>
      <c r="K26" s="5"/>
      <c r="L26" s="6"/>
      <c r="M26" s="49"/>
      <c r="N26" s="5"/>
      <c r="O26" s="5"/>
      <c r="P26" s="5"/>
      <c r="Q26" s="5"/>
      <c r="R26" s="5"/>
      <c r="S26" s="5"/>
      <c r="T26" s="5"/>
      <c r="U26" s="5"/>
    </row>
    <row r="27" spans="1:21" ht="15.75" customHeight="1">
      <c r="A27" s="290">
        <v>3</v>
      </c>
      <c r="B27" s="335" t="s">
        <v>101</v>
      </c>
      <c r="C27" s="79" t="s">
        <v>61</v>
      </c>
      <c r="D27" s="80"/>
      <c r="E27" s="282" t="s">
        <v>268</v>
      </c>
      <c r="F27" s="346" t="s">
        <v>62</v>
      </c>
      <c r="G27" s="325"/>
      <c r="H27" s="308"/>
      <c r="I27" s="307"/>
      <c r="J27" s="307"/>
      <c r="K27" s="307"/>
      <c r="L27" s="308"/>
      <c r="M27" s="307"/>
      <c r="N27" s="307"/>
      <c r="O27" s="307"/>
      <c r="P27" s="307"/>
      <c r="Q27" s="309"/>
      <c r="R27" s="130" t="s">
        <v>78</v>
      </c>
      <c r="S27" s="79" t="s">
        <v>61</v>
      </c>
      <c r="T27" s="270" t="s">
        <v>268</v>
      </c>
      <c r="U27" s="7" t="s">
        <v>62</v>
      </c>
    </row>
    <row r="28" spans="1:21" ht="15.75" customHeight="1">
      <c r="A28" s="569" t="s">
        <v>226</v>
      </c>
      <c r="B28" s="562" t="s">
        <v>102</v>
      </c>
      <c r="C28" s="81" t="s">
        <v>259</v>
      </c>
      <c r="D28" s="256" t="s">
        <v>243</v>
      </c>
      <c r="E28" s="30">
        <v>3100</v>
      </c>
      <c r="F28" s="134"/>
      <c r="G28" s="160"/>
      <c r="H28" s="50"/>
      <c r="I28" s="49"/>
      <c r="J28" s="289"/>
      <c r="K28" s="35"/>
      <c r="L28" s="101"/>
      <c r="M28" s="49"/>
      <c r="N28" s="289"/>
      <c r="O28" s="35"/>
      <c r="P28" s="49"/>
      <c r="Q28" s="36"/>
      <c r="R28" s="31" t="s">
        <v>45</v>
      </c>
      <c r="S28" s="32" t="s">
        <v>51</v>
      </c>
      <c r="T28" s="30">
        <v>50</v>
      </c>
      <c r="U28" s="34"/>
    </row>
    <row r="29" spans="1:21" ht="16.5" hidden="1" customHeight="1">
      <c r="A29" s="570"/>
      <c r="B29" s="562"/>
      <c r="C29" s="81"/>
      <c r="D29" s="256"/>
      <c r="E29" s="30"/>
      <c r="F29" s="134"/>
      <c r="G29" s="160"/>
      <c r="H29" s="50"/>
      <c r="I29" s="49"/>
      <c r="J29" s="289"/>
      <c r="K29" s="35"/>
      <c r="L29" s="101"/>
      <c r="M29" s="49"/>
      <c r="N29" s="289"/>
      <c r="O29" s="5"/>
      <c r="P29" s="5"/>
      <c r="Q29" s="135"/>
      <c r="R29" s="135"/>
      <c r="S29" s="347"/>
      <c r="T29" s="9"/>
      <c r="U29" s="151"/>
    </row>
    <row r="30" spans="1:21" ht="16.5" customHeight="1">
      <c r="A30" s="570"/>
      <c r="B30" s="562"/>
      <c r="C30" s="81" t="s">
        <v>260</v>
      </c>
      <c r="D30" s="277" t="s">
        <v>243</v>
      </c>
      <c r="E30" s="142">
        <v>800</v>
      </c>
      <c r="F30" s="134"/>
      <c r="G30" s="160"/>
      <c r="H30" s="50"/>
      <c r="I30" s="49"/>
      <c r="J30" s="289"/>
      <c r="K30" s="35"/>
      <c r="L30" s="101"/>
      <c r="M30" s="49"/>
      <c r="N30" s="289"/>
      <c r="O30" s="5"/>
      <c r="P30" s="5"/>
      <c r="Q30" s="135"/>
      <c r="R30" s="5"/>
      <c r="S30" s="5"/>
      <c r="T30" s="5"/>
      <c r="U30" s="151"/>
    </row>
    <row r="31" spans="1:21" ht="16.5" customHeight="1">
      <c r="A31" s="571"/>
      <c r="B31" s="20">
        <f>E31+I31+M31+P31+T31</f>
        <v>3950</v>
      </c>
      <c r="C31" s="21" t="s">
        <v>90</v>
      </c>
      <c r="D31" s="22"/>
      <c r="E31" s="39">
        <f>SUM(E28:E30)</f>
        <v>3900</v>
      </c>
      <c r="F31" s="348">
        <f>SUM(F28:F30)</f>
        <v>0</v>
      </c>
      <c r="G31" s="300"/>
      <c r="H31" s="108"/>
      <c r="I31" s="109"/>
      <c r="J31" s="349"/>
      <c r="K31" s="350"/>
      <c r="L31" s="108"/>
      <c r="M31" s="109"/>
      <c r="N31" s="349">
        <f>SUM(N28:N30)</f>
        <v>0</v>
      </c>
      <c r="O31" s="109"/>
      <c r="P31" s="146"/>
      <c r="Q31" s="351"/>
      <c r="R31" s="332"/>
      <c r="S31" s="147" t="s">
        <v>90</v>
      </c>
      <c r="T31" s="352">
        <f>SUM(T28:T30)</f>
        <v>50</v>
      </c>
      <c r="U31" s="43">
        <f>SUM(U28:U30)</f>
        <v>0</v>
      </c>
    </row>
    <row r="32" spans="1:21" ht="9.75" customHeight="1">
      <c r="A32" s="302"/>
      <c r="B32" s="302"/>
      <c r="C32" s="5"/>
      <c r="D32" s="6"/>
      <c r="E32" s="49"/>
      <c r="F32" s="5"/>
      <c r="G32" s="5"/>
      <c r="H32" s="6"/>
      <c r="I32" s="49"/>
      <c r="J32" s="5"/>
      <c r="K32" s="5"/>
      <c r="L32" s="6"/>
      <c r="M32" s="49"/>
      <c r="N32" s="5"/>
      <c r="O32" s="5"/>
      <c r="P32" s="5"/>
      <c r="Q32" s="50"/>
      <c r="R32" s="35"/>
      <c r="S32" s="35"/>
      <c r="T32" s="49"/>
      <c r="U32" s="49"/>
    </row>
    <row r="33" spans="1:22" ht="20" customHeight="1">
      <c r="A33" s="86" t="s">
        <v>370</v>
      </c>
      <c r="B33" s="86"/>
      <c r="C33" s="86"/>
      <c r="D33" s="180"/>
      <c r="E33" s="86"/>
      <c r="F33" s="86"/>
      <c r="G33" s="86"/>
      <c r="H33" s="180"/>
      <c r="I33" s="86"/>
      <c r="J33" s="86"/>
      <c r="K33" s="86"/>
      <c r="L33" s="180"/>
      <c r="M33" s="86"/>
      <c r="N33" s="86"/>
      <c r="O33" s="86"/>
      <c r="P33" s="86"/>
      <c r="Q33" s="501"/>
      <c r="R33" s="502"/>
      <c r="S33" s="501"/>
      <c r="T33" s="501"/>
      <c r="U33" s="501"/>
      <c r="V33" s="87"/>
    </row>
    <row r="34" spans="1:22" ht="20" customHeight="1">
      <c r="A34" s="51" t="s">
        <v>246</v>
      </c>
      <c r="B34" s="51"/>
      <c r="C34" s="51"/>
      <c r="D34" s="88"/>
      <c r="E34" s="51"/>
      <c r="F34" s="51"/>
      <c r="G34" s="51"/>
      <c r="H34" s="88"/>
      <c r="I34" s="51"/>
      <c r="J34" s="51"/>
      <c r="K34" s="51"/>
      <c r="L34" s="88"/>
      <c r="M34" s="51"/>
      <c r="N34" s="51"/>
      <c r="O34" s="51"/>
      <c r="P34" s="51"/>
      <c r="Q34" s="53"/>
      <c r="R34" s="51"/>
      <c r="U34" s="54" t="str">
        <f>全県!W36</f>
        <v>　　　山新販売㈱　　山新折込センター</v>
      </c>
    </row>
    <row r="35" spans="1:22" ht="20" customHeight="1">
      <c r="A35" s="89" t="s">
        <v>290</v>
      </c>
      <c r="Q35" s="56"/>
      <c r="U35" s="57" t="str">
        <f>全県!W37</f>
        <v>　　　　　〒990-0039 山形市香澄町１－２０－８</v>
      </c>
    </row>
    <row r="36" spans="1:22" ht="20" customHeight="1">
      <c r="A36" s="89" t="s">
        <v>236</v>
      </c>
      <c r="U36" s="57" t="str">
        <f>全県!W38</f>
        <v>　　　　　 ℡ 023（616）3650  fax 023（616）3651</v>
      </c>
    </row>
    <row r="37" spans="1:22" ht="20" customHeight="1">
      <c r="A37" s="89" t="s">
        <v>270</v>
      </c>
      <c r="R37" s="90"/>
      <c r="U37" s="114"/>
    </row>
    <row r="38" spans="1:22" ht="20" customHeight="1">
      <c r="A38" s="89"/>
    </row>
    <row r="39" spans="1:22" ht="20" customHeight="1"/>
    <row r="40" spans="1:22" ht="20" customHeight="1"/>
    <row r="41" spans="1:22" ht="20" customHeight="1"/>
    <row r="42" spans="1:22">
      <c r="Q42" s="59"/>
    </row>
  </sheetData>
  <sheetProtection sheet="1" selectLockedCells="1"/>
  <protectedRanges>
    <protectedRange sqref="A5:J5" name="範囲　山形・上山"/>
  </protectedRanges>
  <mergeCells count="33">
    <mergeCell ref="R3:T3"/>
    <mergeCell ref="B2:K2"/>
    <mergeCell ref="G3:J3"/>
    <mergeCell ref="A3:F3"/>
    <mergeCell ref="K3:N3"/>
    <mergeCell ref="S2:U2"/>
    <mergeCell ref="O3:Q3"/>
    <mergeCell ref="B9:C9"/>
    <mergeCell ref="B10:C10"/>
    <mergeCell ref="B15:C15"/>
    <mergeCell ref="A6:J6"/>
    <mergeCell ref="K4:N4"/>
    <mergeCell ref="C5:J5"/>
    <mergeCell ref="M5:Q5"/>
    <mergeCell ref="A4:F4"/>
    <mergeCell ref="G4:J4"/>
    <mergeCell ref="G8:J8"/>
    <mergeCell ref="K8:N8"/>
    <mergeCell ref="O8:Q8"/>
    <mergeCell ref="B8:F8"/>
    <mergeCell ref="M6:Q6"/>
    <mergeCell ref="Q33:R33"/>
    <mergeCell ref="S33:U33"/>
    <mergeCell ref="S4:T4"/>
    <mergeCell ref="R8:U8"/>
    <mergeCell ref="O4:Q4"/>
    <mergeCell ref="R5:R6"/>
    <mergeCell ref="S5:T6"/>
    <mergeCell ref="A28:A31"/>
    <mergeCell ref="B28:B30"/>
    <mergeCell ref="B16:C16"/>
    <mergeCell ref="B21:B22"/>
    <mergeCell ref="A21:A24"/>
  </mergeCells>
  <phoneticPr fontId="2"/>
  <dataValidations count="1">
    <dataValidation type="list" allowBlank="1" showInputMessage="1" sqref="U6" xr:uid="{00000000-0002-0000-0700-000000000000}">
      <formula1>"掲載する,掲載しない"</formula1>
    </dataValidation>
  </dataValidations>
  <pageMargins left="0.56999999999999995" right="0.2" top="0.6" bottom="0.66" header="0.51200000000000001" footer="0.51200000000000001"/>
  <pageSetup paperSize="9" scale="8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2"/>
  <sheetViews>
    <sheetView showZeros="0" view="pageBreakPreview" zoomScale="110" zoomScaleNormal="75" zoomScaleSheetLayoutView="110" workbookViewId="0">
      <selection activeCell="A8" sqref="A8"/>
    </sheetView>
  </sheetViews>
  <sheetFormatPr baseColWidth="10" defaultColWidth="9" defaultRowHeight="14"/>
  <cols>
    <col min="1" max="1" width="5" style="2" customWidth="1"/>
    <col min="2" max="2" width="5.6640625" style="2" customWidth="1"/>
    <col min="3" max="3" width="8.33203125" style="2" customWidth="1"/>
    <col min="4" max="4" width="1.83203125" style="3" customWidth="1"/>
    <col min="5" max="5" width="7.1640625" style="2" customWidth="1"/>
    <col min="6" max="7" width="9" style="2"/>
    <col min="8" max="8" width="1.83203125" style="3" customWidth="1"/>
    <col min="9" max="9" width="7.1640625" style="2" customWidth="1"/>
    <col min="10" max="10" width="9" style="2"/>
    <col min="11" max="11" width="8.1640625" style="2" customWidth="1"/>
    <col min="12" max="12" width="1.6640625" style="3" customWidth="1"/>
    <col min="13" max="13" width="7.1640625" style="2" customWidth="1"/>
    <col min="14" max="14" width="8.6640625" style="2" customWidth="1"/>
    <col min="15" max="15" width="8.1640625" style="2" customWidth="1"/>
    <col min="16" max="16" width="1.6640625" style="3" customWidth="1"/>
    <col min="17" max="17" width="7" style="2" customWidth="1"/>
    <col min="18" max="18" width="9" style="2"/>
    <col min="19" max="19" width="8.6640625" style="2" customWidth="1"/>
    <col min="20" max="20" width="9" style="2"/>
    <col min="21" max="21" width="7.1640625" style="2" customWidth="1"/>
    <col min="22" max="22" width="9" style="2"/>
    <col min="23" max="23" width="2.6640625" style="2" customWidth="1"/>
    <col min="24" max="16384" width="9" style="2"/>
  </cols>
  <sheetData>
    <row r="1" spans="1:22" ht="8.25" customHeight="1"/>
    <row r="2" spans="1:22" ht="20.25" customHeight="1">
      <c r="A2" s="61"/>
      <c r="B2" s="473" t="str">
        <f>全県!A1</f>
        <v>新　聞　折　込　広　告　枚　数　表　</v>
      </c>
      <c r="C2" s="473"/>
      <c r="D2" s="473"/>
      <c r="E2" s="473"/>
      <c r="F2" s="473"/>
      <c r="G2" s="473"/>
      <c r="H2" s="473"/>
      <c r="I2" s="473"/>
      <c r="J2" s="473"/>
      <c r="K2" s="473"/>
      <c r="L2" s="115"/>
      <c r="M2" s="61"/>
      <c r="N2" s="63" t="s">
        <v>232</v>
      </c>
      <c r="O2" s="61"/>
      <c r="P2" s="197"/>
      <c r="Q2" s="63" t="s">
        <v>29</v>
      </c>
      <c r="R2" s="61"/>
      <c r="S2" s="521">
        <f>IF(OR(全県!T1="",全県!T1=0),"",全県!T1)</f>
        <v>46174</v>
      </c>
      <c r="T2" s="521"/>
      <c r="U2" s="521"/>
      <c r="V2" s="521"/>
    </row>
    <row r="3" spans="1:22" ht="13.5" customHeight="1">
      <c r="A3" s="471" t="s">
        <v>185</v>
      </c>
      <c r="B3" s="452"/>
      <c r="C3" s="452"/>
      <c r="D3" s="452"/>
      <c r="E3" s="452"/>
      <c r="F3" s="453"/>
      <c r="G3" s="451" t="s">
        <v>275</v>
      </c>
      <c r="H3" s="452"/>
      <c r="I3" s="452"/>
      <c r="J3" s="453"/>
      <c r="K3" s="451" t="s">
        <v>67</v>
      </c>
      <c r="L3" s="452"/>
      <c r="M3" s="452"/>
      <c r="N3" s="453"/>
      <c r="O3" s="451" t="s">
        <v>68</v>
      </c>
      <c r="P3" s="452"/>
      <c r="Q3" s="453"/>
      <c r="R3" s="451" t="s">
        <v>69</v>
      </c>
      <c r="S3" s="452"/>
      <c r="T3" s="453"/>
      <c r="U3" s="451" t="s">
        <v>31</v>
      </c>
      <c r="V3" s="494"/>
    </row>
    <row r="4" spans="1:22" ht="27" customHeight="1">
      <c r="A4" s="472" t="str">
        <f>IF(OR(全県!A3="",全県!A3=0),"",全県!A3)</f>
        <v/>
      </c>
      <c r="B4" s="467"/>
      <c r="C4" s="467"/>
      <c r="D4" s="467"/>
      <c r="E4" s="467"/>
      <c r="F4" s="468"/>
      <c r="G4" s="466" t="str">
        <f>IF(OR(全県!F3="",全県!F3=0),"",全県!F3)</f>
        <v/>
      </c>
      <c r="H4" s="467"/>
      <c r="I4" s="467"/>
      <c r="J4" s="468"/>
      <c r="K4" s="466" t="str">
        <f>IF(OR(全県!J3="",全県!J3=0),"",全県!J3)</f>
        <v/>
      </c>
      <c r="L4" s="467"/>
      <c r="M4" s="467"/>
      <c r="N4" s="468"/>
      <c r="O4" s="463" t="str">
        <f>IF(OR(全県!N3="",全県!N3=0),"",全県!N3)</f>
        <v/>
      </c>
      <c r="P4" s="464"/>
      <c r="Q4" s="465"/>
      <c r="R4" s="64" t="s">
        <v>71</v>
      </c>
      <c r="S4" s="528">
        <f>全県!R3</f>
        <v>0</v>
      </c>
      <c r="T4" s="529"/>
      <c r="U4" s="457" t="str">
        <f>IF(OR(全県!U3="",全県!U3=0),"",全県!U3)</f>
        <v/>
      </c>
      <c r="V4" s="458"/>
    </row>
    <row r="5" spans="1:22" ht="19" customHeight="1">
      <c r="A5" s="65" t="s">
        <v>336</v>
      </c>
      <c r="B5" s="66"/>
      <c r="C5" s="469" t="str">
        <f>全県!C4</f>
        <v xml:space="preserve">  住所</v>
      </c>
      <c r="D5" s="469"/>
      <c r="E5" s="469"/>
      <c r="F5" s="469"/>
      <c r="G5" s="469"/>
      <c r="H5" s="469"/>
      <c r="I5" s="469"/>
      <c r="J5" s="470"/>
      <c r="K5" s="67" t="s">
        <v>70</v>
      </c>
      <c r="L5" s="68"/>
      <c r="M5" s="490" t="str">
        <f>IF(OR(全県!L4="",全県!L4=0),"",全県!L4)</f>
        <v/>
      </c>
      <c r="N5" s="490"/>
      <c r="O5" s="490"/>
      <c r="P5" s="490"/>
      <c r="Q5" s="491"/>
      <c r="R5" s="499" t="s">
        <v>72</v>
      </c>
      <c r="S5" s="577">
        <f>+F29+J29+N29+R29+V29</f>
        <v>0</v>
      </c>
      <c r="T5" s="578"/>
      <c r="U5" s="459"/>
      <c r="V5" s="460"/>
    </row>
    <row r="6" spans="1:22" ht="19" customHeight="1">
      <c r="A6" s="485" t="str">
        <f>全県!A5&amp;" "&amp;IF(OR(全県!B5="",全県!B50),"                                 ",全県!B5)&amp;"        "&amp;全県!E5&amp;" "&amp;IF(OR(全県!F5="",全県!F50),"                                                   ",全県!F5)</f>
        <v xml:space="preserve">TEL                                          FAX                                                    </v>
      </c>
      <c r="B6" s="486"/>
      <c r="C6" s="486"/>
      <c r="D6" s="486"/>
      <c r="E6" s="486"/>
      <c r="F6" s="486"/>
      <c r="G6" s="486"/>
      <c r="H6" s="486"/>
      <c r="I6" s="486"/>
      <c r="J6" s="487"/>
      <c r="K6" s="118" t="s">
        <v>73</v>
      </c>
      <c r="L6" s="119"/>
      <c r="M6" s="532">
        <f>全県!L5</f>
        <v>0</v>
      </c>
      <c r="N6" s="532"/>
      <c r="O6" s="532"/>
      <c r="P6" s="532"/>
      <c r="Q6" s="581"/>
      <c r="R6" s="500"/>
      <c r="S6" s="579"/>
      <c r="T6" s="580"/>
      <c r="U6" s="461" t="str">
        <f>IF(OR(全県!U5="",全県!U5=0),"",全県!U5)</f>
        <v/>
      </c>
      <c r="V6" s="462"/>
    </row>
    <row r="7" spans="1:22" ht="9.75" customHeight="1">
      <c r="A7" s="5"/>
      <c r="B7" s="5"/>
      <c r="C7" s="5"/>
      <c r="D7" s="6"/>
      <c r="E7" s="5"/>
      <c r="F7" s="5"/>
      <c r="G7" s="5"/>
      <c r="H7" s="6"/>
      <c r="I7" s="5"/>
      <c r="J7" s="5"/>
      <c r="K7" s="5"/>
      <c r="L7" s="6"/>
      <c r="M7" s="5"/>
      <c r="N7" s="5"/>
      <c r="O7" s="5"/>
      <c r="P7" s="6"/>
      <c r="Q7" s="5"/>
      <c r="R7" s="5"/>
      <c r="S7" s="5"/>
      <c r="T7" s="5"/>
      <c r="U7" s="5"/>
      <c r="V7" s="5"/>
    </row>
    <row r="8" spans="1:22" ht="22.5" customHeight="1">
      <c r="A8" s="27" t="s">
        <v>39</v>
      </c>
      <c r="B8" s="504" t="s">
        <v>41</v>
      </c>
      <c r="C8" s="504"/>
      <c r="D8" s="504"/>
      <c r="E8" s="504"/>
      <c r="F8" s="510"/>
      <c r="G8" s="504" t="s">
        <v>74</v>
      </c>
      <c r="H8" s="504"/>
      <c r="I8" s="504"/>
      <c r="J8" s="510"/>
      <c r="K8" s="504" t="s">
        <v>75</v>
      </c>
      <c r="L8" s="504"/>
      <c r="M8" s="504"/>
      <c r="N8" s="510"/>
      <c r="O8" s="530" t="s">
        <v>76</v>
      </c>
      <c r="P8" s="530"/>
      <c r="Q8" s="530"/>
      <c r="R8" s="530"/>
      <c r="S8" s="504" t="s">
        <v>77</v>
      </c>
      <c r="T8" s="504"/>
      <c r="U8" s="504"/>
      <c r="V8" s="505"/>
    </row>
    <row r="9" spans="1:22" ht="15.75" customHeight="1">
      <c r="A9" s="353">
        <v>2</v>
      </c>
      <c r="B9" s="503" t="s">
        <v>40</v>
      </c>
      <c r="C9" s="503"/>
      <c r="D9" s="254"/>
      <c r="E9" s="255" t="s">
        <v>268</v>
      </c>
      <c r="F9" s="7" t="s">
        <v>62</v>
      </c>
      <c r="G9" s="8" t="s">
        <v>61</v>
      </c>
      <c r="H9" s="293"/>
      <c r="I9" s="255" t="s">
        <v>268</v>
      </c>
      <c r="J9" s="7" t="s">
        <v>62</v>
      </c>
      <c r="K9" s="8" t="s">
        <v>61</v>
      </c>
      <c r="L9" s="293"/>
      <c r="M9" s="255" t="s">
        <v>268</v>
      </c>
      <c r="N9" s="7" t="s">
        <v>62</v>
      </c>
      <c r="O9" s="370"/>
      <c r="P9" s="345"/>
      <c r="Q9" s="294"/>
      <c r="R9" s="371"/>
      <c r="S9" s="8" t="s">
        <v>78</v>
      </c>
      <c r="T9" s="253" t="s">
        <v>61</v>
      </c>
      <c r="U9" s="255" t="s">
        <v>268</v>
      </c>
      <c r="V9" s="7" t="s">
        <v>62</v>
      </c>
    </row>
    <row r="10" spans="1:22" ht="16.5" customHeight="1">
      <c r="A10" s="337"/>
      <c r="B10" s="535" t="s">
        <v>79</v>
      </c>
      <c r="C10" s="535"/>
      <c r="D10" s="191" t="s">
        <v>238</v>
      </c>
      <c r="E10" s="30">
        <v>1750</v>
      </c>
      <c r="F10" s="34"/>
      <c r="G10" s="31" t="s">
        <v>266</v>
      </c>
      <c r="H10" s="100"/>
      <c r="I10" s="30">
        <v>2150</v>
      </c>
      <c r="J10" s="82">
        <f>SUM(J11:J13)</f>
        <v>0</v>
      </c>
      <c r="K10" s="31" t="s">
        <v>80</v>
      </c>
      <c r="L10" s="100"/>
      <c r="M10" s="30">
        <v>4050</v>
      </c>
      <c r="N10" s="82">
        <f>SUM(N11:N14)</f>
        <v>0</v>
      </c>
      <c r="O10" s="165"/>
      <c r="P10" s="101"/>
      <c r="Q10" s="49"/>
      <c r="R10" s="298"/>
      <c r="S10" s="31" t="s">
        <v>45</v>
      </c>
      <c r="T10" s="32" t="s">
        <v>81</v>
      </c>
      <c r="U10" s="30">
        <v>550</v>
      </c>
      <c r="V10" s="34"/>
    </row>
    <row r="11" spans="1:22" ht="16.5" customHeight="1">
      <c r="A11" s="296"/>
      <c r="B11" s="535" t="s">
        <v>83</v>
      </c>
      <c r="C11" s="535"/>
      <c r="D11" s="191" t="s">
        <v>238</v>
      </c>
      <c r="E11" s="30">
        <v>6750</v>
      </c>
      <c r="F11" s="82">
        <f>SUM(F12:F14)</f>
        <v>0</v>
      </c>
      <c r="G11" s="181" t="s">
        <v>365</v>
      </c>
      <c r="H11" s="182"/>
      <c r="I11" s="30"/>
      <c r="J11" s="34"/>
      <c r="K11" s="181" t="s">
        <v>366</v>
      </c>
      <c r="L11" s="182"/>
      <c r="M11" s="30"/>
      <c r="N11" s="34"/>
      <c r="O11" s="165"/>
      <c r="P11" s="101"/>
      <c r="Q11" s="49"/>
      <c r="R11" s="298"/>
      <c r="S11" s="31" t="s">
        <v>45</v>
      </c>
      <c r="T11" s="192" t="s">
        <v>284</v>
      </c>
      <c r="U11" s="30">
        <v>50</v>
      </c>
      <c r="V11" s="34"/>
    </row>
    <row r="12" spans="1:22" ht="16.5" customHeight="1">
      <c r="A12" s="296" t="s">
        <v>82</v>
      </c>
      <c r="B12" s="181" t="s">
        <v>362</v>
      </c>
      <c r="C12" s="194"/>
      <c r="D12" s="193"/>
      <c r="E12" s="30"/>
      <c r="F12" s="82"/>
      <c r="G12" s="194" t="s">
        <v>341</v>
      </c>
      <c r="H12" s="193"/>
      <c r="I12" s="30"/>
      <c r="J12" s="82"/>
      <c r="K12" s="194" t="s">
        <v>234</v>
      </c>
      <c r="L12" s="193"/>
      <c r="M12" s="30"/>
      <c r="N12" s="82"/>
      <c r="O12" s="179"/>
      <c r="P12" s="180"/>
      <c r="Q12" s="49"/>
      <c r="R12" s="298"/>
      <c r="S12" s="184"/>
      <c r="T12" s="184"/>
      <c r="U12" s="185"/>
      <c r="V12" s="82" t="s">
        <v>218</v>
      </c>
    </row>
    <row r="13" spans="1:22" ht="16.5" customHeight="1">
      <c r="A13" s="296"/>
      <c r="B13" s="181" t="s">
        <v>349</v>
      </c>
      <c r="C13" s="194"/>
      <c r="D13" s="193"/>
      <c r="E13" s="30"/>
      <c r="F13" s="82"/>
      <c r="G13" s="194" t="s">
        <v>233</v>
      </c>
      <c r="H13" s="193"/>
      <c r="I13" s="30"/>
      <c r="J13" s="82"/>
      <c r="K13" s="194" t="s">
        <v>285</v>
      </c>
      <c r="L13" s="193"/>
      <c r="M13" s="30"/>
      <c r="N13" s="82"/>
      <c r="O13" s="179"/>
      <c r="P13" s="180"/>
      <c r="Q13" s="49"/>
      <c r="R13" s="298"/>
      <c r="S13" s="165"/>
      <c r="T13" s="77"/>
      <c r="U13" s="49"/>
      <c r="V13" s="83" t="s">
        <v>218</v>
      </c>
    </row>
    <row r="14" spans="1:22" ht="16.5" customHeight="1">
      <c r="A14" s="296"/>
      <c r="B14" s="181" t="s">
        <v>350</v>
      </c>
      <c r="C14" s="194"/>
      <c r="D14" s="193"/>
      <c r="E14" s="30"/>
      <c r="F14" s="82"/>
      <c r="G14" s="31" t="s">
        <v>84</v>
      </c>
      <c r="H14" s="193"/>
      <c r="I14" s="30">
        <v>1250</v>
      </c>
      <c r="J14" s="82"/>
      <c r="K14" s="194" t="s">
        <v>225</v>
      </c>
      <c r="L14" s="193"/>
      <c r="M14" s="30"/>
      <c r="N14" s="82"/>
      <c r="O14" s="179"/>
      <c r="P14" s="180"/>
      <c r="Q14" s="49"/>
      <c r="R14" s="298"/>
      <c r="S14" s="165"/>
      <c r="T14" s="77"/>
      <c r="U14" s="49"/>
      <c r="V14" s="83" t="s">
        <v>218</v>
      </c>
    </row>
    <row r="15" spans="1:22" ht="16.5" customHeight="1">
      <c r="A15" s="296"/>
      <c r="B15" s="535" t="s">
        <v>85</v>
      </c>
      <c r="C15" s="535"/>
      <c r="D15" s="191" t="s">
        <v>238</v>
      </c>
      <c r="E15" s="30">
        <v>5300</v>
      </c>
      <c r="F15" s="34">
        <f>SUM(F16:F17)</f>
        <v>0</v>
      </c>
      <c r="G15" s="31" t="s">
        <v>52</v>
      </c>
      <c r="H15" s="100"/>
      <c r="I15" s="30">
        <v>400</v>
      </c>
      <c r="J15" s="34"/>
      <c r="K15" s="31" t="s">
        <v>84</v>
      </c>
      <c r="L15" s="100"/>
      <c r="M15" s="30">
        <v>600</v>
      </c>
      <c r="N15" s="34"/>
      <c r="O15" s="38"/>
      <c r="P15" s="101"/>
      <c r="Q15" s="49"/>
      <c r="R15" s="298"/>
      <c r="S15" s="165"/>
      <c r="T15" s="77"/>
      <c r="U15" s="49"/>
      <c r="V15" s="83" t="s">
        <v>218</v>
      </c>
    </row>
    <row r="16" spans="1:22" ht="16.5" customHeight="1">
      <c r="A16" s="296"/>
      <c r="B16" s="181" t="s">
        <v>334</v>
      </c>
      <c r="C16" s="32"/>
      <c r="D16" s="98"/>
      <c r="E16" s="30"/>
      <c r="F16" s="163"/>
      <c r="G16" s="183"/>
      <c r="H16" s="318"/>
      <c r="I16" s="185"/>
      <c r="J16" s="82"/>
      <c r="K16" s="31" t="s">
        <v>52</v>
      </c>
      <c r="L16" s="100"/>
      <c r="M16" s="30">
        <v>200</v>
      </c>
      <c r="N16" s="82"/>
      <c r="O16" s="38"/>
      <c r="P16" s="101"/>
      <c r="Q16" s="49"/>
      <c r="R16" s="298"/>
      <c r="S16" s="165"/>
      <c r="T16" s="77"/>
      <c r="U16" s="49"/>
      <c r="V16" s="83" t="s">
        <v>218</v>
      </c>
    </row>
    <row r="17" spans="1:22" ht="16.5" customHeight="1">
      <c r="A17" s="296" t="s">
        <v>86</v>
      </c>
      <c r="B17" s="181" t="s">
        <v>224</v>
      </c>
      <c r="C17" s="32"/>
      <c r="D17" s="98"/>
      <c r="E17" s="30"/>
      <c r="F17" s="163"/>
      <c r="G17" s="165"/>
      <c r="H17" s="101"/>
      <c r="I17" s="49"/>
      <c r="J17" s="83"/>
      <c r="K17" s="183"/>
      <c r="L17" s="318"/>
      <c r="M17" s="185"/>
      <c r="N17" s="82"/>
      <c r="O17" s="38"/>
      <c r="P17" s="101"/>
      <c r="Q17" s="49"/>
      <c r="R17" s="298"/>
      <c r="S17" s="165"/>
      <c r="T17" s="77"/>
      <c r="U17" s="49"/>
      <c r="V17" s="83" t="s">
        <v>218</v>
      </c>
    </row>
    <row r="18" spans="1:22" ht="16.5" customHeight="1">
      <c r="A18" s="296"/>
      <c r="B18" s="535" t="s">
        <v>87</v>
      </c>
      <c r="C18" s="535"/>
      <c r="D18" s="191" t="s">
        <v>238</v>
      </c>
      <c r="E18" s="30">
        <v>3300</v>
      </c>
      <c r="F18" s="163">
        <f>SUM(F19:F20)</f>
        <v>0</v>
      </c>
      <c r="G18" s="35"/>
      <c r="H18" s="101"/>
      <c r="I18" s="49"/>
      <c r="J18" s="177"/>
      <c r="K18" s="35"/>
      <c r="L18" s="101"/>
      <c r="M18" s="49"/>
      <c r="N18" s="177"/>
      <c r="O18" s="38"/>
      <c r="P18" s="101"/>
      <c r="Q18" s="49"/>
      <c r="R18" s="356"/>
      <c r="S18" s="49"/>
      <c r="T18" s="111"/>
      <c r="U18" s="49"/>
      <c r="V18" s="177"/>
    </row>
    <row r="19" spans="1:22" ht="16.5" customHeight="1">
      <c r="A19" s="296"/>
      <c r="B19" s="195" t="s">
        <v>363</v>
      </c>
      <c r="C19" s="32"/>
      <c r="D19" s="98"/>
      <c r="E19" s="30"/>
      <c r="F19" s="163"/>
      <c r="G19" s="35"/>
      <c r="H19" s="101"/>
      <c r="I19" s="49"/>
      <c r="J19" s="177"/>
      <c r="K19" s="35"/>
      <c r="L19" s="101"/>
      <c r="M19" s="49"/>
      <c r="N19" s="361"/>
      <c r="O19" s="165"/>
      <c r="P19" s="101"/>
      <c r="Q19" s="49"/>
      <c r="R19" s="356"/>
      <c r="S19" s="49"/>
      <c r="T19" s="111"/>
      <c r="U19" s="49"/>
      <c r="V19" s="177"/>
    </row>
    <row r="20" spans="1:22" ht="16.5" customHeight="1">
      <c r="A20" s="296"/>
      <c r="B20" s="195" t="s">
        <v>364</v>
      </c>
      <c r="C20" s="32"/>
      <c r="D20" s="98"/>
      <c r="E20" s="30"/>
      <c r="F20" s="163"/>
      <c r="G20" s="35"/>
      <c r="H20" s="101"/>
      <c r="I20" s="49"/>
      <c r="J20" s="177"/>
      <c r="K20" s="35"/>
      <c r="L20" s="101"/>
      <c r="M20" s="49"/>
      <c r="N20" s="177"/>
      <c r="O20" s="38"/>
      <c r="P20" s="101"/>
      <c r="Q20" s="49"/>
      <c r="R20" s="356"/>
      <c r="S20" s="49"/>
      <c r="T20" s="111"/>
      <c r="U20" s="49"/>
      <c r="V20" s="177"/>
    </row>
    <row r="21" spans="1:22" ht="15.75" customHeight="1">
      <c r="A21" s="365"/>
      <c r="B21" s="535" t="s">
        <v>261</v>
      </c>
      <c r="C21" s="535"/>
      <c r="D21" s="98" t="s">
        <v>243</v>
      </c>
      <c r="E21" s="30">
        <v>800</v>
      </c>
      <c r="F21" s="34"/>
      <c r="G21" s="35"/>
      <c r="H21" s="101"/>
      <c r="I21" s="49"/>
      <c r="J21" s="177"/>
      <c r="K21" s="35"/>
      <c r="L21" s="101"/>
      <c r="M21" s="49"/>
      <c r="N21" s="177"/>
      <c r="O21" s="165"/>
      <c r="P21" s="101"/>
      <c r="Q21" s="49"/>
      <c r="R21" s="356"/>
      <c r="S21" s="49"/>
      <c r="T21" s="111"/>
      <c r="U21" s="49"/>
      <c r="V21" s="177"/>
    </row>
    <row r="22" spans="1:22" ht="15.75" customHeight="1">
      <c r="A22" s="296" t="s">
        <v>88</v>
      </c>
      <c r="B22" s="535" t="s">
        <v>262</v>
      </c>
      <c r="C22" s="535"/>
      <c r="D22" s="98" t="s">
        <v>243</v>
      </c>
      <c r="E22" s="30">
        <v>900</v>
      </c>
      <c r="F22" s="82"/>
      <c r="G22" s="35"/>
      <c r="H22" s="101"/>
      <c r="I22" s="49"/>
      <c r="J22" s="177"/>
      <c r="K22" s="35"/>
      <c r="L22" s="101"/>
      <c r="M22" s="49"/>
      <c r="N22" s="177"/>
      <c r="O22" s="38"/>
      <c r="P22" s="101"/>
      <c r="Q22" s="49"/>
      <c r="R22" s="356"/>
      <c r="S22" s="49"/>
      <c r="T22" s="111"/>
      <c r="U22" s="49"/>
      <c r="V22" s="177"/>
    </row>
    <row r="23" spans="1:22" ht="15.75" customHeight="1">
      <c r="A23" s="160"/>
      <c r="B23" s="535" t="s">
        <v>89</v>
      </c>
      <c r="C23" s="535"/>
      <c r="D23" s="191" t="s">
        <v>238</v>
      </c>
      <c r="E23" s="142">
        <v>600</v>
      </c>
      <c r="F23" s="34"/>
      <c r="G23" s="35"/>
      <c r="H23" s="101"/>
      <c r="I23" s="49"/>
      <c r="J23" s="177"/>
      <c r="K23" s="35"/>
      <c r="L23" s="101"/>
      <c r="M23" s="49"/>
      <c r="N23" s="177"/>
      <c r="O23" s="38"/>
      <c r="P23" s="101"/>
      <c r="Q23" s="49"/>
      <c r="R23" s="356"/>
      <c r="S23" s="49"/>
      <c r="T23" s="111"/>
      <c r="U23" s="49"/>
      <c r="V23" s="177"/>
    </row>
    <row r="24" spans="1:22" ht="15.75" customHeight="1">
      <c r="A24" s="160"/>
      <c r="B24" s="535" t="s">
        <v>52</v>
      </c>
      <c r="C24" s="535"/>
      <c r="D24" s="191" t="s">
        <v>352</v>
      </c>
      <c r="E24" s="142">
        <v>2100</v>
      </c>
      <c r="F24" s="34"/>
      <c r="G24" s="35"/>
      <c r="H24" s="101"/>
      <c r="I24" s="49"/>
      <c r="J24" s="177"/>
      <c r="K24" s="35"/>
      <c r="L24" s="101"/>
      <c r="M24" s="49"/>
      <c r="N24" s="177"/>
      <c r="O24" s="38"/>
      <c r="P24" s="101"/>
      <c r="Q24" s="49"/>
      <c r="R24" s="298"/>
      <c r="S24" s="49"/>
      <c r="T24" s="111"/>
      <c r="U24" s="49"/>
      <c r="V24" s="177"/>
    </row>
    <row r="25" spans="1:22" ht="15.75" customHeight="1">
      <c r="A25" s="160"/>
      <c r="B25" s="477" t="s">
        <v>50</v>
      </c>
      <c r="C25" s="478"/>
      <c r="D25" s="29" t="s">
        <v>243</v>
      </c>
      <c r="E25" s="30">
        <v>1950</v>
      </c>
      <c r="F25" s="34"/>
      <c r="G25" s="35"/>
      <c r="H25" s="101"/>
      <c r="I25" s="49"/>
      <c r="J25" s="177"/>
      <c r="K25" s="35"/>
      <c r="L25" s="101"/>
      <c r="M25" s="49"/>
      <c r="N25" s="177"/>
      <c r="O25" s="38"/>
      <c r="P25" s="101"/>
      <c r="Q25" s="49"/>
      <c r="R25" s="356"/>
      <c r="S25" s="49"/>
      <c r="T25" s="111"/>
      <c r="U25" s="49"/>
      <c r="V25" s="177"/>
    </row>
    <row r="26" spans="1:22" ht="15.75" customHeight="1">
      <c r="A26" s="160"/>
      <c r="B26" s="477" t="s">
        <v>263</v>
      </c>
      <c r="C26" s="576"/>
      <c r="D26" s="16" t="s">
        <v>243</v>
      </c>
      <c r="E26" s="142">
        <v>200</v>
      </c>
      <c r="F26" s="34"/>
      <c r="G26" s="35"/>
      <c r="H26" s="101"/>
      <c r="I26" s="49"/>
      <c r="J26" s="177"/>
      <c r="K26" s="35"/>
      <c r="L26" s="101"/>
      <c r="M26" s="49"/>
      <c r="N26" s="177"/>
      <c r="O26" s="38"/>
      <c r="P26" s="101"/>
      <c r="Q26" s="49"/>
      <c r="R26" s="356"/>
      <c r="S26" s="49"/>
      <c r="T26" s="111"/>
      <c r="U26" s="49"/>
      <c r="V26" s="177"/>
    </row>
    <row r="27" spans="1:22" ht="15.75" customHeight="1">
      <c r="A27" s="160"/>
      <c r="B27" s="477"/>
      <c r="C27" s="576"/>
      <c r="D27" s="16"/>
      <c r="E27" s="142"/>
      <c r="F27" s="34"/>
      <c r="G27" s="35"/>
      <c r="H27" s="101"/>
      <c r="I27" s="49"/>
      <c r="J27" s="177"/>
      <c r="K27" s="35"/>
      <c r="L27" s="101"/>
      <c r="M27" s="49"/>
      <c r="N27" s="177"/>
      <c r="O27" s="38"/>
      <c r="P27" s="101"/>
      <c r="Q27" s="49"/>
      <c r="R27" s="356"/>
      <c r="S27" s="49"/>
      <c r="T27" s="111"/>
      <c r="U27" s="49"/>
      <c r="V27" s="177"/>
    </row>
    <row r="28" spans="1:22" ht="15.75" customHeight="1">
      <c r="A28" s="160"/>
      <c r="B28" s="477"/>
      <c r="C28" s="576"/>
      <c r="D28" s="16"/>
      <c r="E28" s="142"/>
      <c r="F28" s="34"/>
      <c r="G28" s="35"/>
      <c r="H28" s="101"/>
      <c r="I28" s="49"/>
      <c r="J28" s="177"/>
      <c r="K28" s="35"/>
      <c r="L28" s="101"/>
      <c r="M28" s="49"/>
      <c r="N28" s="177"/>
      <c r="O28" s="38"/>
      <c r="P28" s="101"/>
      <c r="Q28" s="49"/>
      <c r="R28" s="356"/>
      <c r="S28" s="49"/>
      <c r="T28" s="111"/>
      <c r="U28" s="49"/>
      <c r="V28" s="177"/>
    </row>
    <row r="29" spans="1:22" ht="15.75" customHeight="1">
      <c r="A29" s="338"/>
      <c r="B29" s="20">
        <f>E29+I29+M29+Q29+U29</f>
        <v>32900</v>
      </c>
      <c r="C29" s="21" t="s">
        <v>90</v>
      </c>
      <c r="D29" s="22"/>
      <c r="E29" s="39">
        <f>SUM(E10:E28)</f>
        <v>23650</v>
      </c>
      <c r="F29" s="40">
        <f>SUM(F11+F15+F18+F10+F21+F22+F23+F24+F25+F26)</f>
        <v>0</v>
      </c>
      <c r="G29" s="266" t="s">
        <v>90</v>
      </c>
      <c r="H29" s="299"/>
      <c r="I29" s="39">
        <f>SUM(I10:I28)</f>
        <v>3800</v>
      </c>
      <c r="J29" s="43">
        <f>SUM(J10+J14+J15)</f>
        <v>0</v>
      </c>
      <c r="K29" s="266" t="s">
        <v>90</v>
      </c>
      <c r="L29" s="299"/>
      <c r="M29" s="39">
        <f>SUM(M10:M28)</f>
        <v>4850</v>
      </c>
      <c r="N29" s="43">
        <f>SUM(N10+N15+N16)</f>
        <v>0</v>
      </c>
      <c r="O29" s="300"/>
      <c r="P29" s="108"/>
      <c r="Q29" s="109"/>
      <c r="R29" s="301">
        <f>SUM(R9:R28)</f>
        <v>0</v>
      </c>
      <c r="S29" s="267"/>
      <c r="T29" s="45" t="s">
        <v>90</v>
      </c>
      <c r="U29" s="39">
        <f>SUM(U10:U23)</f>
        <v>600</v>
      </c>
      <c r="V29" s="43">
        <f>SUM(V9:V28)</f>
        <v>0</v>
      </c>
    </row>
    <row r="30" spans="1:22" ht="11.25" customHeight="1">
      <c r="A30" s="49"/>
      <c r="B30" s="49"/>
      <c r="C30" s="74"/>
      <c r="D30" s="55"/>
      <c r="E30" s="49"/>
      <c r="F30" s="5"/>
      <c r="G30" s="5"/>
      <c r="H30" s="6"/>
      <c r="I30" s="49"/>
      <c r="J30" s="5"/>
      <c r="K30" s="5"/>
      <c r="L30" s="6"/>
      <c r="M30" s="49"/>
      <c r="N30" s="5"/>
      <c r="O30" s="5"/>
      <c r="P30" s="6"/>
      <c r="Q30" s="49"/>
      <c r="R30" s="5"/>
      <c r="S30" s="5"/>
      <c r="T30" s="5"/>
      <c r="U30" s="5"/>
      <c r="V30" s="5"/>
    </row>
    <row r="31" spans="1:22" ht="10.5" customHeight="1">
      <c r="C31" s="51"/>
      <c r="D31" s="88"/>
    </row>
    <row r="32" spans="1:22" ht="15" hidden="1" customHeight="1">
      <c r="C32" s="51"/>
      <c r="D32" s="88"/>
    </row>
    <row r="33" spans="1:23" ht="16.5" customHeight="1">
      <c r="A33" s="51" t="s">
        <v>246</v>
      </c>
      <c r="B33" s="86"/>
      <c r="C33" s="86"/>
      <c r="D33" s="180"/>
      <c r="E33" s="86"/>
      <c r="F33" s="86"/>
      <c r="G33" s="86"/>
      <c r="H33" s="180"/>
      <c r="I33" s="86"/>
      <c r="J33" s="86"/>
      <c r="K33" s="86"/>
      <c r="L33" s="180"/>
      <c r="M33" s="86"/>
      <c r="N33" s="86"/>
      <c r="O33" s="86"/>
      <c r="P33" s="180"/>
      <c r="Q33" s="86"/>
      <c r="R33" s="86"/>
      <c r="S33" s="86"/>
      <c r="T33" s="86"/>
      <c r="U33" s="86"/>
      <c r="V33" s="86"/>
      <c r="W33" s="87"/>
    </row>
    <row r="34" spans="1:23" ht="16.5" customHeight="1">
      <c r="A34" s="89" t="s">
        <v>286</v>
      </c>
      <c r="B34" s="112"/>
      <c r="C34" s="113"/>
      <c r="N34" s="51"/>
      <c r="O34" s="51"/>
      <c r="P34" s="88"/>
      <c r="Q34" s="51"/>
      <c r="R34" s="501"/>
      <c r="S34" s="502"/>
      <c r="T34" s="49"/>
      <c r="U34" s="49"/>
      <c r="V34" s="49"/>
    </row>
    <row r="35" spans="1:23" ht="17.25" customHeight="1">
      <c r="A35" s="89" t="s">
        <v>287</v>
      </c>
      <c r="B35" s="112"/>
      <c r="C35" s="113"/>
      <c r="R35" s="53"/>
      <c r="S35" s="35"/>
      <c r="T35" s="35"/>
      <c r="U35" s="49"/>
      <c r="V35" s="54" t="str">
        <f>全県!W36</f>
        <v>　　　山新販売㈱　　山新折込センター</v>
      </c>
    </row>
    <row r="36" spans="1:23" ht="17.25" customHeight="1">
      <c r="A36" s="89" t="s">
        <v>348</v>
      </c>
      <c r="B36" s="112"/>
      <c r="C36" s="113"/>
      <c r="R36" s="56"/>
      <c r="S36" s="56"/>
      <c r="T36" s="90"/>
      <c r="V36" s="57" t="str">
        <f>全県!W37</f>
        <v>　　　　　〒990-0039 山形市香澄町１－２０－８</v>
      </c>
    </row>
    <row r="37" spans="1:23" ht="17.25" customHeight="1">
      <c r="A37" s="89" t="s">
        <v>353</v>
      </c>
      <c r="B37" s="112"/>
      <c r="C37" s="113"/>
      <c r="V37" s="57" t="str">
        <f>全県!W38</f>
        <v>　　　　　 ℡ 023（616）3650  fax 023（616）3651</v>
      </c>
    </row>
    <row r="38" spans="1:23" ht="17.25" customHeight="1">
      <c r="A38" s="89"/>
      <c r="B38" s="112"/>
      <c r="C38" s="113"/>
      <c r="V38" s="58"/>
    </row>
    <row r="39" spans="1:23" ht="17.25" customHeight="1">
      <c r="A39" s="112"/>
      <c r="B39" s="112"/>
      <c r="C39" s="196"/>
      <c r="D39" s="88"/>
    </row>
    <row r="40" spans="1:23" ht="15.75" customHeight="1">
      <c r="A40" s="112"/>
      <c r="B40" s="112"/>
      <c r="C40" s="113"/>
    </row>
    <row r="41" spans="1:23" ht="15.75" customHeight="1">
      <c r="A41" s="112"/>
      <c r="B41" s="112"/>
      <c r="C41" s="113"/>
    </row>
    <row r="42" spans="1:23" ht="16.5" customHeight="1">
      <c r="R42" s="56"/>
    </row>
    <row r="43" spans="1:23" ht="17.25" customHeight="1">
      <c r="A43" s="112"/>
      <c r="B43" s="112"/>
      <c r="C43" s="113"/>
      <c r="R43" s="56"/>
      <c r="S43" s="90"/>
    </row>
    <row r="44" spans="1:23" ht="16.5" customHeight="1">
      <c r="C44" s="113"/>
    </row>
    <row r="45" spans="1:23" ht="16.5" customHeight="1"/>
    <row r="46" spans="1:23" ht="5.25" customHeight="1"/>
    <row r="47" spans="1:23" hidden="1"/>
    <row r="48" spans="1:23" hidden="1"/>
    <row r="49" spans="18:19" ht="15">
      <c r="R49" s="56"/>
      <c r="S49" s="90"/>
    </row>
    <row r="52" spans="18:19">
      <c r="R52" s="59"/>
    </row>
  </sheetData>
  <sheetProtection sheet="1" selectLockedCells="1"/>
  <protectedRanges>
    <protectedRange sqref="A5:J5" name="範囲　山形・上山"/>
  </protectedRanges>
  <mergeCells count="41">
    <mergeCell ref="U5:V5"/>
    <mergeCell ref="U6:V6"/>
    <mergeCell ref="R5:R6"/>
    <mergeCell ref="S5:T6"/>
    <mergeCell ref="C5:J5"/>
    <mergeCell ref="M5:Q5"/>
    <mergeCell ref="M6:Q6"/>
    <mergeCell ref="A6:J6"/>
    <mergeCell ref="R34:S34"/>
    <mergeCell ref="S8:V8"/>
    <mergeCell ref="B22:C22"/>
    <mergeCell ref="B23:C23"/>
    <mergeCell ref="B15:C15"/>
    <mergeCell ref="B18:C18"/>
    <mergeCell ref="B21:C21"/>
    <mergeCell ref="O8:R8"/>
    <mergeCell ref="K8:N8"/>
    <mergeCell ref="B10:C10"/>
    <mergeCell ref="G8:J8"/>
    <mergeCell ref="B8:F8"/>
    <mergeCell ref="B9:C9"/>
    <mergeCell ref="B24:C24"/>
    <mergeCell ref="B25:C25"/>
    <mergeCell ref="B26:C26"/>
    <mergeCell ref="S2:V2"/>
    <mergeCell ref="G4:J4"/>
    <mergeCell ref="K4:N4"/>
    <mergeCell ref="O4:Q4"/>
    <mergeCell ref="U4:V4"/>
    <mergeCell ref="U3:V3"/>
    <mergeCell ref="R3:T3"/>
    <mergeCell ref="S4:T4"/>
    <mergeCell ref="G3:J3"/>
    <mergeCell ref="K3:N3"/>
    <mergeCell ref="B27:C27"/>
    <mergeCell ref="B11:C11"/>
    <mergeCell ref="B28:C28"/>
    <mergeCell ref="B2:K2"/>
    <mergeCell ref="O3:Q3"/>
    <mergeCell ref="A3:F3"/>
    <mergeCell ref="A4:F4"/>
  </mergeCells>
  <phoneticPr fontId="2"/>
  <dataValidations count="1">
    <dataValidation type="list" allowBlank="1" showInputMessage="1" sqref="U6:V6" xr:uid="{00000000-0002-0000-0800-000000000000}">
      <formula1>"掲載する,掲載しない"</formula1>
    </dataValidation>
  </dataValidations>
  <pageMargins left="0.76" right="0.2" top="0.6" bottom="0.43" header="0.51200000000000001" footer="0.28999999999999998"/>
  <pageSetup paperSize="9" scale="8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全県</vt:lpstr>
      <vt:lpstr>山形・上山</vt:lpstr>
      <vt:lpstr>天童・寒河江他</vt:lpstr>
      <vt:lpstr>東根・村山他</vt:lpstr>
      <vt:lpstr>米沢・南陽・他</vt:lpstr>
      <vt:lpstr>長井・西置賜</vt:lpstr>
      <vt:lpstr>新庄市・最上</vt:lpstr>
      <vt:lpstr>酒田・飽海他</vt:lpstr>
      <vt:lpstr>鶴岡市</vt:lpstr>
      <vt:lpstr>山形・上山!Print_Area</vt:lpstr>
      <vt:lpstr>酒田・飽海他!Print_Area</vt:lpstr>
      <vt:lpstr>新庄市・最上!Print_Area</vt:lpstr>
      <vt:lpstr>全県!Print_Area</vt:lpstr>
      <vt:lpstr>長井・西置賜!Print_Area</vt:lpstr>
      <vt:lpstr>鶴岡市!Print_Area</vt:lpstr>
      <vt:lpstr>天童・寒河江他!Print_Area</vt:lpstr>
      <vt:lpstr>東根・村山他!Print_Area</vt:lpstr>
      <vt:lpstr>米沢・南陽・他!Print_Area</vt:lpstr>
    </vt:vector>
  </TitlesOfParts>
  <Company>山新折込センター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山形新聞社　　佐藤　　渡</dc:creator>
  <cp:lastModifiedBy>藤田淳</cp:lastModifiedBy>
  <cp:lastPrinted>2025-12-16T00:10:01Z</cp:lastPrinted>
  <dcterms:created xsi:type="dcterms:W3CDTF">2000-07-04T07:18:42Z</dcterms:created>
  <dcterms:modified xsi:type="dcterms:W3CDTF">2026-06-03T00:51:49Z</dcterms:modified>
</cp:coreProperties>
</file>